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C:\Users\LAURA\Downloads\"/>
    </mc:Choice>
  </mc:AlternateContent>
  <bookViews>
    <workbookView xWindow="0" yWindow="0" windowWidth="20490" windowHeight="7350"/>
  </bookViews>
  <sheets>
    <sheet name="UCEEP-09-PRESUPUESTO" sheetId="54" r:id="rId1"/>
    <sheet name="UCEEP-09 METAS" sheetId="53" r:id="rId2"/>
    <sheet name="UCEEP-09-01" sheetId="55" r:id="rId3"/>
  </sheets>
  <definedNames>
    <definedName name="_xlnm.Print_Area" localSheetId="2">'UCEEP-09-01'!$A$1:$BV$207</definedName>
    <definedName name="_xlnm.Print_Area" localSheetId="0">'UCEEP-09-PRESUPUESTO'!$A$1:$BU$43</definedName>
  </definedNames>
  <calcPr calcId="162913" concurrentCalc="0"/>
  <extLst>
    <ext xmlns:x14="http://schemas.microsoft.com/office/spreadsheetml/2009/9/main" uri="{79F54976-1DA5-4618-B147-4CDE4B953A38}">
      <x14:workbookPr defaultImageDpi="330"/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M27" i="54" l="1"/>
  <c r="BM22" i="54"/>
  <c r="BM29" i="54"/>
  <c r="BM28" i="54"/>
  <c r="BM36" i="54"/>
  <c r="BM37" i="54"/>
  <c r="BM38" i="54"/>
  <c r="BM39" i="54"/>
  <c r="BM40" i="54"/>
  <c r="BM35" i="54"/>
  <c r="BM41" i="54"/>
  <c r="BK36" i="54"/>
  <c r="BK37" i="54"/>
  <c r="BK38" i="54"/>
  <c r="BK39" i="54"/>
  <c r="BK40" i="54"/>
  <c r="BK35" i="54"/>
  <c r="BK41" i="54"/>
  <c r="AC150" i="55"/>
  <c r="AC144" i="55"/>
  <c r="AC163" i="55"/>
  <c r="AC167" i="55"/>
  <c r="Y167" i="55"/>
  <c r="AC193" i="55"/>
  <c r="AC194" i="55"/>
  <c r="AC192" i="55"/>
  <c r="AC191" i="55"/>
  <c r="AC187" i="55"/>
  <c r="AC188" i="55"/>
  <c r="AC189" i="55"/>
  <c r="AC190" i="55"/>
  <c r="AC186" i="55"/>
  <c r="AC205" i="55"/>
  <c r="BM33" i="54"/>
  <c r="BC40" i="54"/>
  <c r="BS23" i="54"/>
  <c r="BR33" i="54"/>
  <c r="BE33" i="54"/>
  <c r="BS33" i="54"/>
  <c r="BS40" i="54"/>
  <c r="BC39" i="54"/>
  <c r="BE39" i="54"/>
  <c r="BC38" i="54"/>
  <c r="BC37" i="54"/>
  <c r="BD37" i="54"/>
  <c r="BE37" i="54"/>
  <c r="BC36" i="54"/>
  <c r="BD36" i="54"/>
  <c r="BE36" i="54"/>
  <c r="BC34" i="54"/>
  <c r="BD34" i="54"/>
  <c r="BE34" i="54"/>
  <c r="BC33" i="54"/>
  <c r="BC32" i="54"/>
  <c r="BD32" i="54"/>
  <c r="BE32" i="54"/>
  <c r="BC30" i="54"/>
  <c r="BD30" i="54"/>
  <c r="BE30" i="54"/>
  <c r="BC29" i="54"/>
  <c r="BE29" i="54"/>
  <c r="BC27" i="54"/>
  <c r="BD27" i="54"/>
  <c r="BE27" i="54"/>
  <c r="BC26" i="54"/>
  <c r="BD26" i="54"/>
  <c r="BE26" i="54"/>
  <c r="BC25" i="54"/>
  <c r="BE25" i="54"/>
  <c r="BC24" i="54"/>
  <c r="BD24" i="54"/>
  <c r="BE24" i="54"/>
  <c r="BC23" i="54"/>
  <c r="BC15" i="54"/>
  <c r="BE15" i="54"/>
  <c r="BC16" i="54"/>
  <c r="BE16" i="54"/>
  <c r="BC17" i="54"/>
  <c r="BD17" i="54"/>
  <c r="BE17" i="54"/>
  <c r="BC18" i="54"/>
  <c r="BE18" i="54"/>
  <c r="BC19" i="54"/>
  <c r="BD19" i="54"/>
  <c r="BE19" i="54"/>
  <c r="BC20" i="54"/>
  <c r="BE20" i="54"/>
  <c r="BC21" i="54"/>
  <c r="BE21" i="54"/>
  <c r="BC14" i="54"/>
  <c r="BD14" i="54"/>
  <c r="BE14" i="54"/>
  <c r="AZ13" i="54"/>
  <c r="AZ22" i="54"/>
  <c r="AZ28" i="54"/>
  <c r="AZ31" i="54"/>
  <c r="AZ35" i="54"/>
  <c r="AZ41" i="54"/>
  <c r="AZ44" i="54"/>
  <c r="AY13" i="54"/>
  <c r="AY22" i="54"/>
  <c r="AY28" i="54"/>
  <c r="AY31" i="54"/>
  <c r="AY35" i="54"/>
  <c r="AY41" i="54"/>
  <c r="AY44" i="54"/>
  <c r="AX13" i="54"/>
  <c r="AX22" i="54"/>
  <c r="AX28" i="54"/>
  <c r="AX31" i="54"/>
  <c r="AX35" i="54"/>
  <c r="AX41" i="54"/>
  <c r="AX44" i="54"/>
  <c r="AW13" i="54"/>
  <c r="AW22" i="54"/>
  <c r="AW28" i="54"/>
  <c r="AW31" i="54"/>
  <c r="AW35" i="54"/>
  <c r="AW41" i="54"/>
  <c r="AW44" i="54"/>
  <c r="AL136" i="55"/>
  <c r="AL137" i="55"/>
  <c r="AL138" i="55"/>
  <c r="AL139" i="55"/>
  <c r="AL140" i="55"/>
  <c r="AL141" i="55"/>
  <c r="AL142" i="55"/>
  <c r="AL143" i="55"/>
  <c r="AL135" i="55"/>
  <c r="AL145" i="55"/>
  <c r="AL146" i="55"/>
  <c r="AL147" i="55"/>
  <c r="AL148" i="55"/>
  <c r="AL149" i="55"/>
  <c r="AL144" i="55"/>
  <c r="AL151" i="55"/>
  <c r="AL152" i="55"/>
  <c r="AL150" i="55"/>
  <c r="AL154" i="55"/>
  <c r="AL155" i="55"/>
  <c r="AL156" i="55"/>
  <c r="AL153" i="55"/>
  <c r="AL158" i="55"/>
  <c r="AL159" i="55"/>
  <c r="AL160" i="55"/>
  <c r="AL161" i="55"/>
  <c r="AL162" i="55"/>
  <c r="AL157" i="55"/>
  <c r="AL163" i="55"/>
  <c r="AM136" i="55"/>
  <c r="AM137" i="55"/>
  <c r="AM138" i="55"/>
  <c r="AM139" i="55"/>
  <c r="AM140" i="55"/>
  <c r="AM141" i="55"/>
  <c r="AM142" i="55"/>
  <c r="AM143" i="55"/>
  <c r="AM135" i="55"/>
  <c r="AM145" i="55"/>
  <c r="AM146" i="55"/>
  <c r="AM147" i="55"/>
  <c r="AM148" i="55"/>
  <c r="AM149" i="55"/>
  <c r="AM144" i="55"/>
  <c r="AM151" i="55"/>
  <c r="AM152" i="55"/>
  <c r="AM150" i="55"/>
  <c r="AM154" i="55"/>
  <c r="AM155" i="55"/>
  <c r="AM156" i="55"/>
  <c r="AM153" i="55"/>
  <c r="AM158" i="55"/>
  <c r="AM159" i="55"/>
  <c r="AM160" i="55"/>
  <c r="AM161" i="55"/>
  <c r="AM162" i="55"/>
  <c r="AM157" i="55"/>
  <c r="AM163" i="55"/>
  <c r="AN136" i="55"/>
  <c r="AN137" i="55"/>
  <c r="AN138" i="55"/>
  <c r="AN139" i="55"/>
  <c r="AN140" i="55"/>
  <c r="AN141" i="55"/>
  <c r="AN142" i="55"/>
  <c r="AN143" i="55"/>
  <c r="AN135" i="55"/>
  <c r="AN145" i="55"/>
  <c r="AN146" i="55"/>
  <c r="AN147" i="55"/>
  <c r="AN148" i="55"/>
  <c r="AN149" i="55"/>
  <c r="AN144" i="55"/>
  <c r="AN151" i="55"/>
  <c r="AN152" i="55"/>
  <c r="AN150" i="55"/>
  <c r="AN154" i="55"/>
  <c r="AN155" i="55"/>
  <c r="AN156" i="55"/>
  <c r="AN153" i="55"/>
  <c r="AN158" i="55"/>
  <c r="AN159" i="55"/>
  <c r="AN160" i="55"/>
  <c r="AN161" i="55"/>
  <c r="AN162" i="55"/>
  <c r="AN157" i="55"/>
  <c r="AN163" i="55"/>
  <c r="AN166" i="55"/>
  <c r="BA14" i="54"/>
  <c r="BA15" i="54"/>
  <c r="BA16" i="54"/>
  <c r="BA17" i="54"/>
  <c r="BA18" i="54"/>
  <c r="BA19" i="54"/>
  <c r="BA20" i="54"/>
  <c r="BA21" i="54"/>
  <c r="BA13" i="54"/>
  <c r="BA23" i="54"/>
  <c r="BA24" i="54"/>
  <c r="BA25" i="54"/>
  <c r="BA26" i="54"/>
  <c r="BA27" i="54"/>
  <c r="BA22" i="54"/>
  <c r="BA29" i="54"/>
  <c r="BA30" i="54"/>
  <c r="BA28" i="54"/>
  <c r="BA32" i="54"/>
  <c r="BA33" i="54"/>
  <c r="BA34" i="54"/>
  <c r="BA31" i="54"/>
  <c r="BA36" i="54"/>
  <c r="BA37" i="54"/>
  <c r="BA38" i="54"/>
  <c r="BA39" i="54"/>
  <c r="BA40" i="54"/>
  <c r="BA35" i="54"/>
  <c r="BA41" i="54"/>
  <c r="BA47" i="54"/>
  <c r="AO136" i="55"/>
  <c r="AP136" i="55"/>
  <c r="AO137" i="55"/>
  <c r="AP137" i="55"/>
  <c r="AO138" i="55"/>
  <c r="AP138" i="55"/>
  <c r="AO139" i="55"/>
  <c r="AP139" i="55"/>
  <c r="AO140" i="55"/>
  <c r="AP140" i="55"/>
  <c r="AO141" i="55"/>
  <c r="AP141" i="55"/>
  <c r="AO142" i="55"/>
  <c r="AP142" i="55"/>
  <c r="AO143" i="55"/>
  <c r="AP143" i="55"/>
  <c r="AP135" i="55"/>
  <c r="AO145" i="55"/>
  <c r="AP145" i="55"/>
  <c r="AO146" i="55"/>
  <c r="AP146" i="55"/>
  <c r="AO147" i="55"/>
  <c r="AP147" i="55"/>
  <c r="AO148" i="55"/>
  <c r="AP148" i="55"/>
  <c r="AO149" i="55"/>
  <c r="AP149" i="55"/>
  <c r="AP144" i="55"/>
  <c r="AO151" i="55"/>
  <c r="AP151" i="55"/>
  <c r="AO152" i="55"/>
  <c r="AP152" i="55"/>
  <c r="AP150" i="55"/>
  <c r="AO154" i="55"/>
  <c r="AP154" i="55"/>
  <c r="AO155" i="55"/>
  <c r="AP155" i="55"/>
  <c r="AO156" i="55"/>
  <c r="AP156" i="55"/>
  <c r="AP153" i="55"/>
  <c r="AO158" i="55"/>
  <c r="AP158" i="55"/>
  <c r="AO159" i="55"/>
  <c r="AP159" i="55"/>
  <c r="AO160" i="55"/>
  <c r="AP160" i="55"/>
  <c r="AO161" i="55"/>
  <c r="AP161" i="55"/>
  <c r="AO162" i="55"/>
  <c r="AP162" i="55"/>
  <c r="AP157" i="55"/>
  <c r="AP163" i="55"/>
  <c r="AP168" i="55"/>
  <c r="AC12" i="53"/>
  <c r="AC13" i="53"/>
  <c r="AC14" i="53"/>
  <c r="AC15" i="53"/>
  <c r="AC16" i="53"/>
  <c r="AC17" i="53"/>
  <c r="AC18" i="53"/>
  <c r="AC19" i="53"/>
  <c r="AC11" i="53"/>
  <c r="AC38" i="53"/>
  <c r="AD38" i="53"/>
  <c r="AC37" i="53"/>
  <c r="AD37" i="53"/>
  <c r="AC36" i="53"/>
  <c r="AD36" i="53"/>
  <c r="AC35" i="53"/>
  <c r="AD35" i="53"/>
  <c r="AC34" i="53"/>
  <c r="AD34" i="53"/>
  <c r="AC32" i="53"/>
  <c r="AD32" i="53"/>
  <c r="AC31" i="53"/>
  <c r="AD31" i="53"/>
  <c r="AC30" i="53"/>
  <c r="AD30" i="53"/>
  <c r="AC28" i="53"/>
  <c r="AD28" i="53"/>
  <c r="AC27" i="53"/>
  <c r="AD27" i="53"/>
  <c r="AC25" i="53"/>
  <c r="AD25" i="53"/>
  <c r="AC24" i="53"/>
  <c r="AD24" i="53"/>
  <c r="AC21" i="53"/>
  <c r="AD21" i="53"/>
  <c r="AC22" i="53"/>
  <c r="AD22" i="53"/>
  <c r="AC23" i="53"/>
  <c r="AD23" i="53"/>
  <c r="AD20" i="53"/>
  <c r="AD13" i="53"/>
  <c r="AD14" i="53"/>
  <c r="AD15" i="53"/>
  <c r="AD16" i="53"/>
  <c r="AD17" i="53"/>
  <c r="AD18" i="53"/>
  <c r="AD19" i="53"/>
  <c r="AD12" i="53"/>
  <c r="AO42" i="55"/>
  <c r="AY42" i="55"/>
  <c r="BD42" i="55"/>
  <c r="BN42" i="55"/>
  <c r="AO78" i="55"/>
  <c r="BN78" i="55"/>
  <c r="AO121" i="55"/>
  <c r="BN121" i="55"/>
  <c r="BN162" i="55"/>
  <c r="BN204" i="55"/>
  <c r="AV42" i="55"/>
  <c r="BA42" i="55"/>
  <c r="BF42" i="55"/>
  <c r="BG42" i="55"/>
  <c r="BH42" i="55"/>
  <c r="BI42" i="55"/>
  <c r="BJ42" i="55"/>
  <c r="BJ78" i="55"/>
  <c r="BJ121" i="55"/>
  <c r="BJ162" i="55"/>
  <c r="BJ204" i="55"/>
  <c r="BI204" i="55"/>
  <c r="BH204" i="55"/>
  <c r="BG204" i="55"/>
  <c r="BF204" i="55"/>
  <c r="BE42" i="55"/>
  <c r="BE78" i="55"/>
  <c r="BE121" i="55"/>
  <c r="BE162" i="55"/>
  <c r="BE204" i="55"/>
  <c r="BD204" i="55"/>
  <c r="BC204" i="55"/>
  <c r="BB204" i="55"/>
  <c r="BA204" i="55"/>
  <c r="AW42" i="55"/>
  <c r="AX42" i="55"/>
  <c r="AZ42" i="55"/>
  <c r="AZ78" i="55"/>
  <c r="AZ121" i="55"/>
  <c r="AZ162" i="55"/>
  <c r="AZ204" i="55"/>
  <c r="AY204" i="55"/>
  <c r="AX204" i="55"/>
  <c r="AW204" i="55"/>
  <c r="AV204" i="55"/>
  <c r="AU42" i="55"/>
  <c r="AU78" i="55"/>
  <c r="AU121" i="55"/>
  <c r="AU162" i="55"/>
  <c r="AU204" i="55"/>
  <c r="AT204" i="55"/>
  <c r="AS204" i="55"/>
  <c r="AR204" i="55"/>
  <c r="AQ204" i="55"/>
  <c r="AO204" i="55"/>
  <c r="AO41" i="55"/>
  <c r="AY41" i="55"/>
  <c r="BD41" i="55"/>
  <c r="BN41" i="55"/>
  <c r="AO77" i="55"/>
  <c r="BN77" i="55"/>
  <c r="AO120" i="55"/>
  <c r="BN120" i="55"/>
  <c r="BN161" i="55"/>
  <c r="BN203" i="55"/>
  <c r="BF41" i="55"/>
  <c r="AW41" i="55"/>
  <c r="BB41" i="55"/>
  <c r="BG41" i="55"/>
  <c r="AX41" i="55"/>
  <c r="BC41" i="55"/>
  <c r="BH41" i="55"/>
  <c r="BI41" i="55"/>
  <c r="BJ41" i="55"/>
  <c r="BJ77" i="55"/>
  <c r="BJ120" i="55"/>
  <c r="BJ161" i="55"/>
  <c r="BJ203" i="55"/>
  <c r="BI203" i="55"/>
  <c r="BH203" i="55"/>
  <c r="BG203" i="55"/>
  <c r="BF203" i="55"/>
  <c r="BE41" i="55"/>
  <c r="BE77" i="55"/>
  <c r="BE120" i="55"/>
  <c r="BE161" i="55"/>
  <c r="BE203" i="55"/>
  <c r="BD203" i="55"/>
  <c r="BC203" i="55"/>
  <c r="BB203" i="55"/>
  <c r="BA203" i="55"/>
  <c r="AV41" i="55"/>
  <c r="AZ41" i="55"/>
  <c r="AZ77" i="55"/>
  <c r="AZ120" i="55"/>
  <c r="AZ161" i="55"/>
  <c r="AZ203" i="55"/>
  <c r="AY203" i="55"/>
  <c r="AX203" i="55"/>
  <c r="AW203" i="55"/>
  <c r="AV203" i="55"/>
  <c r="AU41" i="55"/>
  <c r="AU77" i="55"/>
  <c r="AU120" i="55"/>
  <c r="AU161" i="55"/>
  <c r="AU203" i="55"/>
  <c r="AT203" i="55"/>
  <c r="AS203" i="55"/>
  <c r="AR203" i="55"/>
  <c r="AQ203" i="55"/>
  <c r="AO203" i="55"/>
  <c r="AO40" i="55"/>
  <c r="AY40" i="55"/>
  <c r="BD40" i="55"/>
  <c r="BN40" i="55"/>
  <c r="AO76" i="55"/>
  <c r="BN76" i="55"/>
  <c r="AO119" i="55"/>
  <c r="BN119" i="55"/>
  <c r="BN160" i="55"/>
  <c r="BN202" i="55"/>
  <c r="BF40" i="55"/>
  <c r="AW40" i="55"/>
  <c r="BB40" i="55"/>
  <c r="BG40" i="55"/>
  <c r="AX40" i="55"/>
  <c r="BC40" i="55"/>
  <c r="BH40" i="55"/>
  <c r="BI40" i="55"/>
  <c r="BJ40" i="55"/>
  <c r="BJ76" i="55"/>
  <c r="BJ119" i="55"/>
  <c r="BJ160" i="55"/>
  <c r="BJ202" i="55"/>
  <c r="BI202" i="55"/>
  <c r="BH202" i="55"/>
  <c r="BG202" i="55"/>
  <c r="BF202" i="55"/>
  <c r="BE40" i="55"/>
  <c r="BE76" i="55"/>
  <c r="BE119" i="55"/>
  <c r="BE160" i="55"/>
  <c r="BE202" i="55"/>
  <c r="BD202" i="55"/>
  <c r="BC202" i="55"/>
  <c r="BB202" i="55"/>
  <c r="BA202" i="55"/>
  <c r="AV40" i="55"/>
  <c r="AZ40" i="55"/>
  <c r="AZ76" i="55"/>
  <c r="AZ119" i="55"/>
  <c r="AZ160" i="55"/>
  <c r="AZ202" i="55"/>
  <c r="AY202" i="55"/>
  <c r="AX202" i="55"/>
  <c r="AW202" i="55"/>
  <c r="AV202" i="55"/>
  <c r="AU40" i="55"/>
  <c r="AU76" i="55"/>
  <c r="AU119" i="55"/>
  <c r="AU160" i="55"/>
  <c r="AU202" i="55"/>
  <c r="AT202" i="55"/>
  <c r="AS202" i="55"/>
  <c r="AR202" i="55"/>
  <c r="AQ202" i="55"/>
  <c r="AO202" i="55"/>
  <c r="AO39" i="55"/>
  <c r="AY39" i="55"/>
  <c r="BD39" i="55"/>
  <c r="BN39" i="55"/>
  <c r="AO75" i="55"/>
  <c r="BN75" i="55"/>
  <c r="AO118" i="55"/>
  <c r="BN118" i="55"/>
  <c r="BN159" i="55"/>
  <c r="BN201" i="55"/>
  <c r="AV39" i="55"/>
  <c r="BA39" i="55"/>
  <c r="BF39" i="55"/>
  <c r="AW39" i="55"/>
  <c r="BB39" i="55"/>
  <c r="BG39" i="55"/>
  <c r="AX39" i="55"/>
  <c r="BC39" i="55"/>
  <c r="BH39" i="55"/>
  <c r="BI39" i="55"/>
  <c r="BJ39" i="55"/>
  <c r="BJ75" i="55"/>
  <c r="BJ118" i="55"/>
  <c r="BJ159" i="55"/>
  <c r="BJ201" i="55"/>
  <c r="BI201" i="55"/>
  <c r="BH201" i="55"/>
  <c r="BG201" i="55"/>
  <c r="BF201" i="55"/>
  <c r="BE39" i="55"/>
  <c r="BE75" i="55"/>
  <c r="BE118" i="55"/>
  <c r="BE159" i="55"/>
  <c r="BE201" i="55"/>
  <c r="BD201" i="55"/>
  <c r="BC201" i="55"/>
  <c r="BB201" i="55"/>
  <c r="BA201" i="55"/>
  <c r="AZ39" i="55"/>
  <c r="AZ75" i="55"/>
  <c r="AZ118" i="55"/>
  <c r="AZ159" i="55"/>
  <c r="AZ201" i="55"/>
  <c r="AY201" i="55"/>
  <c r="AX201" i="55"/>
  <c r="AW201" i="55"/>
  <c r="AV201" i="55"/>
  <c r="AU39" i="55"/>
  <c r="AU75" i="55"/>
  <c r="AU118" i="55"/>
  <c r="AU159" i="55"/>
  <c r="AU201" i="55"/>
  <c r="AT201" i="55"/>
  <c r="AS201" i="55"/>
  <c r="AR201" i="55"/>
  <c r="AQ201" i="55"/>
  <c r="AO201" i="55"/>
  <c r="AO38" i="55"/>
  <c r="AY38" i="55"/>
  <c r="BD38" i="55"/>
  <c r="BN38" i="55"/>
  <c r="AO74" i="55"/>
  <c r="BN74" i="55"/>
  <c r="AO117" i="55"/>
  <c r="BN117" i="55"/>
  <c r="BN158" i="55"/>
  <c r="BN200" i="55"/>
  <c r="AV38" i="55"/>
  <c r="BA38" i="55"/>
  <c r="BF38" i="55"/>
  <c r="AW38" i="55"/>
  <c r="BB38" i="55"/>
  <c r="BG38" i="55"/>
  <c r="AX38" i="55"/>
  <c r="BC38" i="55"/>
  <c r="BH38" i="55"/>
  <c r="BI38" i="55"/>
  <c r="BJ38" i="55"/>
  <c r="BJ74" i="55"/>
  <c r="BJ117" i="55"/>
  <c r="BJ158" i="55"/>
  <c r="BJ200" i="55"/>
  <c r="BI200" i="55"/>
  <c r="BH200" i="55"/>
  <c r="BG200" i="55"/>
  <c r="BF200" i="55"/>
  <c r="BE38" i="55"/>
  <c r="BE74" i="55"/>
  <c r="BE117" i="55"/>
  <c r="BE158" i="55"/>
  <c r="BE200" i="55"/>
  <c r="BD200" i="55"/>
  <c r="BC200" i="55"/>
  <c r="BB200" i="55"/>
  <c r="BA200" i="55"/>
  <c r="AZ38" i="55"/>
  <c r="AZ74" i="55"/>
  <c r="AZ117" i="55"/>
  <c r="AZ158" i="55"/>
  <c r="AZ200" i="55"/>
  <c r="AY200" i="55"/>
  <c r="AX200" i="55"/>
  <c r="AW200" i="55"/>
  <c r="AV200" i="55"/>
  <c r="AU38" i="55"/>
  <c r="AU74" i="55"/>
  <c r="AU117" i="55"/>
  <c r="AU158" i="55"/>
  <c r="AU200" i="55"/>
  <c r="AT200" i="55"/>
  <c r="AS200" i="55"/>
  <c r="AR200" i="55"/>
  <c r="AQ200" i="55"/>
  <c r="AO200" i="55"/>
  <c r="AO36" i="55"/>
  <c r="AY36" i="55"/>
  <c r="BD36" i="55"/>
  <c r="BN36" i="55"/>
  <c r="AO72" i="55"/>
  <c r="BN72" i="55"/>
  <c r="AO115" i="55"/>
  <c r="BN115" i="55"/>
  <c r="BN156" i="55"/>
  <c r="BN198" i="55"/>
  <c r="AV36" i="55"/>
  <c r="BA36" i="55"/>
  <c r="BF36" i="55"/>
  <c r="AW36" i="55"/>
  <c r="BB36" i="55"/>
  <c r="BG36" i="55"/>
  <c r="AX36" i="55"/>
  <c r="BC36" i="55"/>
  <c r="BH36" i="55"/>
  <c r="BI36" i="55"/>
  <c r="BJ36" i="55"/>
  <c r="BJ72" i="55"/>
  <c r="BJ115" i="55"/>
  <c r="BJ156" i="55"/>
  <c r="BJ198" i="55"/>
  <c r="BI198" i="55"/>
  <c r="BH198" i="55"/>
  <c r="BG198" i="55"/>
  <c r="BF198" i="55"/>
  <c r="BE36" i="55"/>
  <c r="BE72" i="55"/>
  <c r="BE115" i="55"/>
  <c r="BE156" i="55"/>
  <c r="BE198" i="55"/>
  <c r="BD198" i="55"/>
  <c r="BC198" i="55"/>
  <c r="BB198" i="55"/>
  <c r="BA198" i="55"/>
  <c r="AZ36" i="55"/>
  <c r="AZ72" i="55"/>
  <c r="AZ115" i="55"/>
  <c r="AZ156" i="55"/>
  <c r="AZ198" i="55"/>
  <c r="AY198" i="55"/>
  <c r="AX198" i="55"/>
  <c r="AW198" i="55"/>
  <c r="AV198" i="55"/>
  <c r="AU36" i="55"/>
  <c r="AU72" i="55"/>
  <c r="AU115" i="55"/>
  <c r="AU156" i="55"/>
  <c r="AU198" i="55"/>
  <c r="AT198" i="55"/>
  <c r="AS198" i="55"/>
  <c r="AR198" i="55"/>
  <c r="AQ198" i="55"/>
  <c r="AO198" i="55"/>
  <c r="AO35" i="55"/>
  <c r="AY35" i="55"/>
  <c r="BD35" i="55"/>
  <c r="BN35" i="55"/>
  <c r="AO71" i="55"/>
  <c r="BN71" i="55"/>
  <c r="AO114" i="55"/>
  <c r="BN114" i="55"/>
  <c r="BN155" i="55"/>
  <c r="BN197" i="55"/>
  <c r="BF35" i="55"/>
  <c r="BG35" i="55"/>
  <c r="BH35" i="55"/>
  <c r="BI35" i="55"/>
  <c r="BJ35" i="55"/>
  <c r="BJ71" i="55"/>
  <c r="BJ114" i="55"/>
  <c r="BJ155" i="55"/>
  <c r="BJ197" i="55"/>
  <c r="BI197" i="55"/>
  <c r="BH197" i="55"/>
  <c r="BG197" i="55"/>
  <c r="BF197" i="55"/>
  <c r="BE35" i="55"/>
  <c r="BE71" i="55"/>
  <c r="BE114" i="55"/>
  <c r="BE155" i="55"/>
  <c r="BE197" i="55"/>
  <c r="BD197" i="55"/>
  <c r="BC197" i="55"/>
  <c r="BB197" i="55"/>
  <c r="BA197" i="55"/>
  <c r="AV35" i="55"/>
  <c r="AW35" i="55"/>
  <c r="AX35" i="55"/>
  <c r="AZ35" i="55"/>
  <c r="AZ71" i="55"/>
  <c r="AZ114" i="55"/>
  <c r="AZ155" i="55"/>
  <c r="AZ197" i="55"/>
  <c r="AY197" i="55"/>
  <c r="AX197" i="55"/>
  <c r="AW197" i="55"/>
  <c r="AV197" i="55"/>
  <c r="AU35" i="55"/>
  <c r="AU71" i="55"/>
  <c r="AU114" i="55"/>
  <c r="AU155" i="55"/>
  <c r="AU197" i="55"/>
  <c r="AT197" i="55"/>
  <c r="AS197" i="55"/>
  <c r="AR197" i="55"/>
  <c r="AQ197" i="55"/>
  <c r="AO197" i="55"/>
  <c r="AO34" i="55"/>
  <c r="AY34" i="55"/>
  <c r="BD34" i="55"/>
  <c r="BN34" i="55"/>
  <c r="AO70" i="55"/>
  <c r="BN70" i="55"/>
  <c r="AO113" i="55"/>
  <c r="BN113" i="55"/>
  <c r="BN154" i="55"/>
  <c r="BN196" i="55"/>
  <c r="BF34" i="55"/>
  <c r="AW34" i="55"/>
  <c r="BB34" i="55"/>
  <c r="BG34" i="55"/>
  <c r="AX34" i="55"/>
  <c r="BC34" i="55"/>
  <c r="BH34" i="55"/>
  <c r="BI34" i="55"/>
  <c r="BJ34" i="55"/>
  <c r="BJ70" i="55"/>
  <c r="BJ113" i="55"/>
  <c r="BJ154" i="55"/>
  <c r="BJ196" i="55"/>
  <c r="BI196" i="55"/>
  <c r="BH196" i="55"/>
  <c r="BG196" i="55"/>
  <c r="BF196" i="55"/>
  <c r="BE34" i="55"/>
  <c r="BE70" i="55"/>
  <c r="BE113" i="55"/>
  <c r="BE154" i="55"/>
  <c r="BE196" i="55"/>
  <c r="BD196" i="55"/>
  <c r="BC196" i="55"/>
  <c r="BB196" i="55"/>
  <c r="BA196" i="55"/>
  <c r="AV34" i="55"/>
  <c r="AZ34" i="55"/>
  <c r="AZ70" i="55"/>
  <c r="AZ113" i="55"/>
  <c r="AZ154" i="55"/>
  <c r="AZ196" i="55"/>
  <c r="AY196" i="55"/>
  <c r="AX196" i="55"/>
  <c r="AW196" i="55"/>
  <c r="AV196" i="55"/>
  <c r="AU34" i="55"/>
  <c r="AU70" i="55"/>
  <c r="AU113" i="55"/>
  <c r="AU154" i="55"/>
  <c r="AU196" i="55"/>
  <c r="AT196" i="55"/>
  <c r="AS196" i="55"/>
  <c r="AR196" i="55"/>
  <c r="AQ196" i="55"/>
  <c r="AO196" i="55"/>
  <c r="AO32" i="55"/>
  <c r="AY32" i="55"/>
  <c r="BD32" i="55"/>
  <c r="BN32" i="55"/>
  <c r="AO68" i="55"/>
  <c r="BN68" i="55"/>
  <c r="AO111" i="55"/>
  <c r="BN111" i="55"/>
  <c r="BN152" i="55"/>
  <c r="BN194" i="55"/>
  <c r="AL32" i="55"/>
  <c r="AV32" i="55"/>
  <c r="BK32" i="55"/>
  <c r="AL68" i="55"/>
  <c r="BK68" i="55"/>
  <c r="AL111" i="55"/>
  <c r="BK111" i="55"/>
  <c r="BK152" i="55"/>
  <c r="BK194" i="55"/>
  <c r="BA32" i="55"/>
  <c r="BF32" i="55"/>
  <c r="AW32" i="55"/>
  <c r="BB32" i="55"/>
  <c r="BG32" i="55"/>
  <c r="AX32" i="55"/>
  <c r="BC32" i="55"/>
  <c r="BH32" i="55"/>
  <c r="BI32" i="55"/>
  <c r="BJ32" i="55"/>
  <c r="BJ68" i="55"/>
  <c r="BJ111" i="55"/>
  <c r="BJ152" i="55"/>
  <c r="BJ194" i="55"/>
  <c r="BI194" i="55"/>
  <c r="BH194" i="55"/>
  <c r="BG194" i="55"/>
  <c r="BF194" i="55"/>
  <c r="BE32" i="55"/>
  <c r="BE68" i="55"/>
  <c r="BE111" i="55"/>
  <c r="BE152" i="55"/>
  <c r="BE194" i="55"/>
  <c r="BD194" i="55"/>
  <c r="BC194" i="55"/>
  <c r="BB194" i="55"/>
  <c r="BA194" i="55"/>
  <c r="AZ32" i="55"/>
  <c r="AZ68" i="55"/>
  <c r="AZ111" i="55"/>
  <c r="AZ152" i="55"/>
  <c r="AZ194" i="55"/>
  <c r="AY194" i="55"/>
  <c r="AX194" i="55"/>
  <c r="AW194" i="55"/>
  <c r="AV194" i="55"/>
  <c r="AU32" i="55"/>
  <c r="AU68" i="55"/>
  <c r="AU111" i="55"/>
  <c r="AU152" i="55"/>
  <c r="AU194" i="55"/>
  <c r="AT194" i="55"/>
  <c r="AS194" i="55"/>
  <c r="AR194" i="55"/>
  <c r="AQ194" i="55"/>
  <c r="AO194" i="55"/>
  <c r="AL194" i="55"/>
  <c r="AO31" i="55"/>
  <c r="AY31" i="55"/>
  <c r="BD31" i="55"/>
  <c r="BN31" i="55"/>
  <c r="AO67" i="55"/>
  <c r="BN67" i="55"/>
  <c r="AO110" i="55"/>
  <c r="BN110" i="55"/>
  <c r="BN151" i="55"/>
  <c r="BN193" i="55"/>
  <c r="AL31" i="55"/>
  <c r="AV31" i="55"/>
  <c r="BK31" i="55"/>
  <c r="AL67" i="55"/>
  <c r="BK67" i="55"/>
  <c r="AL110" i="55"/>
  <c r="BK110" i="55"/>
  <c r="BK151" i="55"/>
  <c r="BK193" i="55"/>
  <c r="BA31" i="55"/>
  <c r="BF31" i="55"/>
  <c r="AW31" i="55"/>
  <c r="BB31" i="55"/>
  <c r="BG31" i="55"/>
  <c r="AX31" i="55"/>
  <c r="BC31" i="55"/>
  <c r="BH31" i="55"/>
  <c r="BI31" i="55"/>
  <c r="BJ31" i="55"/>
  <c r="BJ67" i="55"/>
  <c r="BJ110" i="55"/>
  <c r="BJ151" i="55"/>
  <c r="BJ193" i="55"/>
  <c r="BI193" i="55"/>
  <c r="BH193" i="55"/>
  <c r="BG193" i="55"/>
  <c r="BF193" i="55"/>
  <c r="BE31" i="55"/>
  <c r="BE67" i="55"/>
  <c r="BE110" i="55"/>
  <c r="BE151" i="55"/>
  <c r="BE193" i="55"/>
  <c r="BD193" i="55"/>
  <c r="BC193" i="55"/>
  <c r="BB193" i="55"/>
  <c r="BA193" i="55"/>
  <c r="AZ31" i="55"/>
  <c r="AZ67" i="55"/>
  <c r="AZ110" i="55"/>
  <c r="AZ151" i="55"/>
  <c r="AZ193" i="55"/>
  <c r="AY193" i="55"/>
  <c r="AX193" i="55"/>
  <c r="AW193" i="55"/>
  <c r="AV193" i="55"/>
  <c r="AU31" i="55"/>
  <c r="AU67" i="55"/>
  <c r="AU110" i="55"/>
  <c r="AU151" i="55"/>
  <c r="AU193" i="55"/>
  <c r="AT193" i="55"/>
  <c r="AS193" i="55"/>
  <c r="AR193" i="55"/>
  <c r="AQ193" i="55"/>
  <c r="AO193" i="55"/>
  <c r="AL193" i="55"/>
  <c r="AO29" i="55"/>
  <c r="AY29" i="55"/>
  <c r="BD29" i="55"/>
  <c r="BN29" i="55"/>
  <c r="AO65" i="55"/>
  <c r="BN65" i="55"/>
  <c r="AO108" i="55"/>
  <c r="BN108" i="55"/>
  <c r="BN149" i="55"/>
  <c r="BN191" i="55"/>
  <c r="AV29" i="55"/>
  <c r="BA29" i="55"/>
  <c r="BF29" i="55"/>
  <c r="AW29" i="55"/>
  <c r="BB29" i="55"/>
  <c r="BG29" i="55"/>
  <c r="AX29" i="55"/>
  <c r="BC29" i="55"/>
  <c r="BH29" i="55"/>
  <c r="BI29" i="55"/>
  <c r="BJ29" i="55"/>
  <c r="BJ65" i="55"/>
  <c r="BJ108" i="55"/>
  <c r="BJ149" i="55"/>
  <c r="BJ191" i="55"/>
  <c r="BI191" i="55"/>
  <c r="BH191" i="55"/>
  <c r="BG191" i="55"/>
  <c r="BF191" i="55"/>
  <c r="BE29" i="55"/>
  <c r="BE65" i="55"/>
  <c r="BE108" i="55"/>
  <c r="BE149" i="55"/>
  <c r="BE191" i="55"/>
  <c r="BD191" i="55"/>
  <c r="BC191" i="55"/>
  <c r="BB191" i="55"/>
  <c r="BA191" i="55"/>
  <c r="AZ29" i="55"/>
  <c r="AZ65" i="55"/>
  <c r="AZ108" i="55"/>
  <c r="AZ149" i="55"/>
  <c r="AZ191" i="55"/>
  <c r="AY191" i="55"/>
  <c r="AX191" i="55"/>
  <c r="AW191" i="55"/>
  <c r="AV191" i="55"/>
  <c r="AU29" i="55"/>
  <c r="AU65" i="55"/>
  <c r="AU108" i="55"/>
  <c r="AU149" i="55"/>
  <c r="AU191" i="55"/>
  <c r="AT191" i="55"/>
  <c r="AS191" i="55"/>
  <c r="AR191" i="55"/>
  <c r="AQ191" i="55"/>
  <c r="AO191" i="55"/>
  <c r="AO28" i="55"/>
  <c r="AY28" i="55"/>
  <c r="BD28" i="55"/>
  <c r="BN28" i="55"/>
  <c r="AO64" i="55"/>
  <c r="BN64" i="55"/>
  <c r="AO107" i="55"/>
  <c r="BN107" i="55"/>
  <c r="BN148" i="55"/>
  <c r="BN190" i="55"/>
  <c r="AV28" i="55"/>
  <c r="BA28" i="55"/>
  <c r="BF28" i="55"/>
  <c r="AW28" i="55"/>
  <c r="BB28" i="55"/>
  <c r="BG28" i="55"/>
  <c r="AX28" i="55"/>
  <c r="BC28" i="55"/>
  <c r="BH28" i="55"/>
  <c r="BI28" i="55"/>
  <c r="BJ28" i="55"/>
  <c r="BJ64" i="55"/>
  <c r="BJ107" i="55"/>
  <c r="BJ148" i="55"/>
  <c r="BJ190" i="55"/>
  <c r="BI190" i="55"/>
  <c r="BH190" i="55"/>
  <c r="BG190" i="55"/>
  <c r="BF190" i="55"/>
  <c r="BE28" i="55"/>
  <c r="BE64" i="55"/>
  <c r="BE107" i="55"/>
  <c r="BE148" i="55"/>
  <c r="BE190" i="55"/>
  <c r="BD190" i="55"/>
  <c r="BC190" i="55"/>
  <c r="BB190" i="55"/>
  <c r="BA190" i="55"/>
  <c r="AZ28" i="55"/>
  <c r="AZ64" i="55"/>
  <c r="AZ107" i="55"/>
  <c r="AZ148" i="55"/>
  <c r="AZ190" i="55"/>
  <c r="AY190" i="55"/>
  <c r="AX190" i="55"/>
  <c r="AW190" i="55"/>
  <c r="AV190" i="55"/>
  <c r="AU28" i="55"/>
  <c r="AU64" i="55"/>
  <c r="AU107" i="55"/>
  <c r="AU148" i="55"/>
  <c r="AU190" i="55"/>
  <c r="AT190" i="55"/>
  <c r="AS190" i="55"/>
  <c r="AR190" i="55"/>
  <c r="AQ190" i="55"/>
  <c r="AO190" i="55"/>
  <c r="AO27" i="55"/>
  <c r="AY27" i="55"/>
  <c r="BD27" i="55"/>
  <c r="BN27" i="55"/>
  <c r="AO63" i="55"/>
  <c r="BN63" i="55"/>
  <c r="AO106" i="55"/>
  <c r="BN106" i="55"/>
  <c r="BN147" i="55"/>
  <c r="BN189" i="55"/>
  <c r="AV27" i="55"/>
  <c r="BA27" i="55"/>
  <c r="BF27" i="55"/>
  <c r="AW27" i="55"/>
  <c r="BB27" i="55"/>
  <c r="BG27" i="55"/>
  <c r="AX27" i="55"/>
  <c r="BC27" i="55"/>
  <c r="BH27" i="55"/>
  <c r="BI27" i="55"/>
  <c r="BJ27" i="55"/>
  <c r="BJ63" i="55"/>
  <c r="BJ106" i="55"/>
  <c r="BJ147" i="55"/>
  <c r="BJ189" i="55"/>
  <c r="BI189" i="55"/>
  <c r="BH189" i="55"/>
  <c r="BG189" i="55"/>
  <c r="BF189" i="55"/>
  <c r="BE27" i="55"/>
  <c r="BE63" i="55"/>
  <c r="BE106" i="55"/>
  <c r="BE147" i="55"/>
  <c r="BE189" i="55"/>
  <c r="BD189" i="55"/>
  <c r="BC189" i="55"/>
  <c r="BB189" i="55"/>
  <c r="BA189" i="55"/>
  <c r="AZ27" i="55"/>
  <c r="AZ63" i="55"/>
  <c r="AZ106" i="55"/>
  <c r="AZ147" i="55"/>
  <c r="AZ189" i="55"/>
  <c r="AY189" i="55"/>
  <c r="AX189" i="55"/>
  <c r="AW189" i="55"/>
  <c r="AV189" i="55"/>
  <c r="AU27" i="55"/>
  <c r="AU63" i="55"/>
  <c r="AU106" i="55"/>
  <c r="AU147" i="55"/>
  <c r="AU189" i="55"/>
  <c r="AT189" i="55"/>
  <c r="AS189" i="55"/>
  <c r="AR189" i="55"/>
  <c r="AQ189" i="55"/>
  <c r="AO189" i="55"/>
  <c r="AO26" i="55"/>
  <c r="AY26" i="55"/>
  <c r="BD26" i="55"/>
  <c r="BN26" i="55"/>
  <c r="AO62" i="55"/>
  <c r="BN62" i="55"/>
  <c r="AO105" i="55"/>
  <c r="BN105" i="55"/>
  <c r="BN146" i="55"/>
  <c r="BN188" i="55"/>
  <c r="AV26" i="55"/>
  <c r="BA26" i="55"/>
  <c r="BF26" i="55"/>
  <c r="AW26" i="55"/>
  <c r="BB26" i="55"/>
  <c r="BG26" i="55"/>
  <c r="AX26" i="55"/>
  <c r="BC26" i="55"/>
  <c r="BH26" i="55"/>
  <c r="BI26" i="55"/>
  <c r="BJ26" i="55"/>
  <c r="BJ62" i="55"/>
  <c r="BJ105" i="55"/>
  <c r="BJ146" i="55"/>
  <c r="BJ188" i="55"/>
  <c r="BI188" i="55"/>
  <c r="BH188" i="55"/>
  <c r="BG188" i="55"/>
  <c r="BF188" i="55"/>
  <c r="BE26" i="55"/>
  <c r="BE62" i="55"/>
  <c r="BE105" i="55"/>
  <c r="BE146" i="55"/>
  <c r="BE188" i="55"/>
  <c r="BD188" i="55"/>
  <c r="BC188" i="55"/>
  <c r="BB188" i="55"/>
  <c r="BA188" i="55"/>
  <c r="AZ26" i="55"/>
  <c r="AZ62" i="55"/>
  <c r="AZ105" i="55"/>
  <c r="AZ146" i="55"/>
  <c r="AZ188" i="55"/>
  <c r="AY188" i="55"/>
  <c r="AX188" i="55"/>
  <c r="AW188" i="55"/>
  <c r="AV188" i="55"/>
  <c r="AU26" i="55"/>
  <c r="AU62" i="55"/>
  <c r="AU105" i="55"/>
  <c r="AU146" i="55"/>
  <c r="AU188" i="55"/>
  <c r="AT188" i="55"/>
  <c r="AS188" i="55"/>
  <c r="AR188" i="55"/>
  <c r="AQ188" i="55"/>
  <c r="AO188" i="55"/>
  <c r="AO25" i="55"/>
  <c r="AY25" i="55"/>
  <c r="BD25" i="55"/>
  <c r="BN25" i="55"/>
  <c r="AO61" i="55"/>
  <c r="BN61" i="55"/>
  <c r="AO104" i="55"/>
  <c r="BN104" i="55"/>
  <c r="BN145" i="55"/>
  <c r="BN187" i="55"/>
  <c r="BF25" i="55"/>
  <c r="AW25" i="55"/>
  <c r="BB25" i="55"/>
  <c r="BG25" i="55"/>
  <c r="AX25" i="55"/>
  <c r="BC25" i="55"/>
  <c r="BH25" i="55"/>
  <c r="BI25" i="55"/>
  <c r="BJ25" i="55"/>
  <c r="BJ61" i="55"/>
  <c r="BJ104" i="55"/>
  <c r="BJ145" i="55"/>
  <c r="BJ187" i="55"/>
  <c r="BI187" i="55"/>
  <c r="BH187" i="55"/>
  <c r="BG187" i="55"/>
  <c r="BF187" i="55"/>
  <c r="BE25" i="55"/>
  <c r="BE61" i="55"/>
  <c r="BE104" i="55"/>
  <c r="BE145" i="55"/>
  <c r="BE187" i="55"/>
  <c r="BD187" i="55"/>
  <c r="BC187" i="55"/>
  <c r="BB187" i="55"/>
  <c r="BA187" i="55"/>
  <c r="AV25" i="55"/>
  <c r="AZ25" i="55"/>
  <c r="AZ61" i="55"/>
  <c r="AZ104" i="55"/>
  <c r="AZ145" i="55"/>
  <c r="AZ187" i="55"/>
  <c r="AY187" i="55"/>
  <c r="AX187" i="55"/>
  <c r="AW187" i="55"/>
  <c r="AV187" i="55"/>
  <c r="AU25" i="55"/>
  <c r="AU61" i="55"/>
  <c r="AU104" i="55"/>
  <c r="AU145" i="55"/>
  <c r="AU187" i="55"/>
  <c r="AT187" i="55"/>
  <c r="AS187" i="55"/>
  <c r="AR187" i="55"/>
  <c r="AQ187" i="55"/>
  <c r="AO187" i="55"/>
  <c r="AM17" i="55"/>
  <c r="AM53" i="55"/>
  <c r="AM96" i="55"/>
  <c r="AM179" i="55"/>
  <c r="AN17" i="55"/>
  <c r="AN53" i="55"/>
  <c r="AN96" i="55"/>
  <c r="AN179" i="55"/>
  <c r="AO17" i="55"/>
  <c r="AO53" i="55"/>
  <c r="AO96" i="55"/>
  <c r="AO179" i="55"/>
  <c r="AQ179" i="55"/>
  <c r="AR179" i="55"/>
  <c r="AS179" i="55"/>
  <c r="AT179" i="55"/>
  <c r="AU17" i="55"/>
  <c r="AU53" i="55"/>
  <c r="AU96" i="55"/>
  <c r="AU137" i="55"/>
  <c r="AU179" i="55"/>
  <c r="AV17" i="55"/>
  <c r="AV179" i="55"/>
  <c r="AW17" i="55"/>
  <c r="AW179" i="55"/>
  <c r="AX17" i="55"/>
  <c r="AX179" i="55"/>
  <c r="AY17" i="55"/>
  <c r="AY179" i="55"/>
  <c r="AZ17" i="55"/>
  <c r="AZ53" i="55"/>
  <c r="AZ96" i="55"/>
  <c r="AZ137" i="55"/>
  <c r="AZ179" i="55"/>
  <c r="BA179" i="55"/>
  <c r="BB17" i="55"/>
  <c r="BB179" i="55"/>
  <c r="BC17" i="55"/>
  <c r="BC179" i="55"/>
  <c r="BD17" i="55"/>
  <c r="BD179" i="55"/>
  <c r="BE17" i="55"/>
  <c r="BE53" i="55"/>
  <c r="BE96" i="55"/>
  <c r="BE137" i="55"/>
  <c r="BE179" i="55"/>
  <c r="BF17" i="55"/>
  <c r="BF179" i="55"/>
  <c r="BG17" i="55"/>
  <c r="BG179" i="55"/>
  <c r="BH17" i="55"/>
  <c r="BH179" i="55"/>
  <c r="BI17" i="55"/>
  <c r="BI179" i="55"/>
  <c r="BJ17" i="55"/>
  <c r="BJ53" i="55"/>
  <c r="BJ96" i="55"/>
  <c r="BJ137" i="55"/>
  <c r="BJ179" i="55"/>
  <c r="BL17" i="55"/>
  <c r="BL53" i="55"/>
  <c r="BL96" i="55"/>
  <c r="BL137" i="55"/>
  <c r="BL179" i="55"/>
  <c r="BM17" i="55"/>
  <c r="BM53" i="55"/>
  <c r="BM96" i="55"/>
  <c r="BM137" i="55"/>
  <c r="BM179" i="55"/>
  <c r="BN17" i="55"/>
  <c r="BN53" i="55"/>
  <c r="BN96" i="55"/>
  <c r="BN137" i="55"/>
  <c r="BN179" i="55"/>
  <c r="AM18" i="55"/>
  <c r="AM54" i="55"/>
  <c r="AM97" i="55"/>
  <c r="AM180" i="55"/>
  <c r="AN18" i="55"/>
  <c r="AN54" i="55"/>
  <c r="AN97" i="55"/>
  <c r="AN180" i="55"/>
  <c r="AO18" i="55"/>
  <c r="AO54" i="55"/>
  <c r="AO97" i="55"/>
  <c r="AO180" i="55"/>
  <c r="AQ180" i="55"/>
  <c r="AR180" i="55"/>
  <c r="AS180" i="55"/>
  <c r="AT180" i="55"/>
  <c r="AU18" i="55"/>
  <c r="AU54" i="55"/>
  <c r="AU97" i="55"/>
  <c r="AU138" i="55"/>
  <c r="AU180" i="55"/>
  <c r="AV18" i="55"/>
  <c r="AV180" i="55"/>
  <c r="AW18" i="55"/>
  <c r="AW180" i="55"/>
  <c r="AX18" i="55"/>
  <c r="AX180" i="55"/>
  <c r="AY18" i="55"/>
  <c r="AY180" i="55"/>
  <c r="AZ18" i="55"/>
  <c r="AZ54" i="55"/>
  <c r="AZ97" i="55"/>
  <c r="AZ138" i="55"/>
  <c r="AZ180" i="55"/>
  <c r="BA18" i="55"/>
  <c r="BA180" i="55"/>
  <c r="BB18" i="55"/>
  <c r="BB180" i="55"/>
  <c r="BC18" i="55"/>
  <c r="BC180" i="55"/>
  <c r="BD18" i="55"/>
  <c r="BD180" i="55"/>
  <c r="BE18" i="55"/>
  <c r="BE54" i="55"/>
  <c r="BE97" i="55"/>
  <c r="BE138" i="55"/>
  <c r="BE180" i="55"/>
  <c r="BF18" i="55"/>
  <c r="BF180" i="55"/>
  <c r="BG18" i="55"/>
  <c r="BG180" i="55"/>
  <c r="BH18" i="55"/>
  <c r="BH180" i="55"/>
  <c r="BI18" i="55"/>
  <c r="BI180" i="55"/>
  <c r="BJ18" i="55"/>
  <c r="BJ54" i="55"/>
  <c r="BJ97" i="55"/>
  <c r="BJ138" i="55"/>
  <c r="BJ180" i="55"/>
  <c r="BL18" i="55"/>
  <c r="BL54" i="55"/>
  <c r="BL97" i="55"/>
  <c r="BL138" i="55"/>
  <c r="BL180" i="55"/>
  <c r="BM18" i="55"/>
  <c r="BM54" i="55"/>
  <c r="BM97" i="55"/>
  <c r="BM138" i="55"/>
  <c r="BM180" i="55"/>
  <c r="BN18" i="55"/>
  <c r="BN54" i="55"/>
  <c r="BN97" i="55"/>
  <c r="BN138" i="55"/>
  <c r="BN180" i="55"/>
  <c r="AM19" i="55"/>
  <c r="AM55" i="55"/>
  <c r="AM98" i="55"/>
  <c r="AM181" i="55"/>
  <c r="AN19" i="55"/>
  <c r="AN55" i="55"/>
  <c r="AN98" i="55"/>
  <c r="AN181" i="55"/>
  <c r="AO19" i="55"/>
  <c r="AO55" i="55"/>
  <c r="AO98" i="55"/>
  <c r="AO181" i="55"/>
  <c r="AQ181" i="55"/>
  <c r="AR181" i="55"/>
  <c r="AS181" i="55"/>
  <c r="AT181" i="55"/>
  <c r="AU19" i="55"/>
  <c r="AU55" i="55"/>
  <c r="AU98" i="55"/>
  <c r="AU139" i="55"/>
  <c r="AU181" i="55"/>
  <c r="AV19" i="55"/>
  <c r="AV181" i="55"/>
  <c r="AW19" i="55"/>
  <c r="AW181" i="55"/>
  <c r="AX19" i="55"/>
  <c r="AX181" i="55"/>
  <c r="AY19" i="55"/>
  <c r="AY181" i="55"/>
  <c r="AZ19" i="55"/>
  <c r="AZ55" i="55"/>
  <c r="AZ98" i="55"/>
  <c r="AZ139" i="55"/>
  <c r="AZ181" i="55"/>
  <c r="BA181" i="55"/>
  <c r="BB19" i="55"/>
  <c r="BB181" i="55"/>
  <c r="BC19" i="55"/>
  <c r="BC181" i="55"/>
  <c r="BD19" i="55"/>
  <c r="BD181" i="55"/>
  <c r="BE19" i="55"/>
  <c r="BE55" i="55"/>
  <c r="BE98" i="55"/>
  <c r="BE139" i="55"/>
  <c r="BE181" i="55"/>
  <c r="BF19" i="55"/>
  <c r="BF181" i="55"/>
  <c r="BG19" i="55"/>
  <c r="BG181" i="55"/>
  <c r="BH19" i="55"/>
  <c r="BH181" i="55"/>
  <c r="BI19" i="55"/>
  <c r="BI181" i="55"/>
  <c r="BJ19" i="55"/>
  <c r="BJ55" i="55"/>
  <c r="BJ98" i="55"/>
  <c r="BJ139" i="55"/>
  <c r="BJ181" i="55"/>
  <c r="BL19" i="55"/>
  <c r="BL55" i="55"/>
  <c r="BL98" i="55"/>
  <c r="BL139" i="55"/>
  <c r="BL181" i="55"/>
  <c r="BM19" i="55"/>
  <c r="BM55" i="55"/>
  <c r="BM98" i="55"/>
  <c r="BM139" i="55"/>
  <c r="BM181" i="55"/>
  <c r="BN19" i="55"/>
  <c r="BN55" i="55"/>
  <c r="BN98" i="55"/>
  <c r="BN139" i="55"/>
  <c r="BN181" i="55"/>
  <c r="AM20" i="55"/>
  <c r="AM56" i="55"/>
  <c r="AM99" i="55"/>
  <c r="AM182" i="55"/>
  <c r="AN20" i="55"/>
  <c r="AN56" i="55"/>
  <c r="AN99" i="55"/>
  <c r="AN182" i="55"/>
  <c r="AO20" i="55"/>
  <c r="AO56" i="55"/>
  <c r="AO99" i="55"/>
  <c r="AO182" i="55"/>
  <c r="AQ182" i="55"/>
  <c r="AR182" i="55"/>
  <c r="AS182" i="55"/>
  <c r="AT182" i="55"/>
  <c r="AU20" i="55"/>
  <c r="AU56" i="55"/>
  <c r="AU99" i="55"/>
  <c r="AU140" i="55"/>
  <c r="AU182" i="55"/>
  <c r="AV20" i="55"/>
  <c r="AV182" i="55"/>
  <c r="AW20" i="55"/>
  <c r="AW182" i="55"/>
  <c r="AX20" i="55"/>
  <c r="AX182" i="55"/>
  <c r="AY20" i="55"/>
  <c r="AY182" i="55"/>
  <c r="AZ20" i="55"/>
  <c r="AZ56" i="55"/>
  <c r="AZ99" i="55"/>
  <c r="AZ140" i="55"/>
  <c r="AZ182" i="55"/>
  <c r="BA182" i="55"/>
  <c r="BB20" i="55"/>
  <c r="BB182" i="55"/>
  <c r="BC20" i="55"/>
  <c r="BC182" i="55"/>
  <c r="BD20" i="55"/>
  <c r="BD182" i="55"/>
  <c r="BE20" i="55"/>
  <c r="BE56" i="55"/>
  <c r="BE99" i="55"/>
  <c r="BE140" i="55"/>
  <c r="BE182" i="55"/>
  <c r="BF20" i="55"/>
  <c r="BF182" i="55"/>
  <c r="BG20" i="55"/>
  <c r="BG182" i="55"/>
  <c r="BH20" i="55"/>
  <c r="BH182" i="55"/>
  <c r="BI20" i="55"/>
  <c r="BI182" i="55"/>
  <c r="BJ20" i="55"/>
  <c r="BJ56" i="55"/>
  <c r="BJ99" i="55"/>
  <c r="BJ140" i="55"/>
  <c r="BJ182" i="55"/>
  <c r="BL20" i="55"/>
  <c r="BL56" i="55"/>
  <c r="BL99" i="55"/>
  <c r="BL140" i="55"/>
  <c r="BL182" i="55"/>
  <c r="BM20" i="55"/>
  <c r="BM56" i="55"/>
  <c r="BM99" i="55"/>
  <c r="BM140" i="55"/>
  <c r="BM182" i="55"/>
  <c r="BN20" i="55"/>
  <c r="BN56" i="55"/>
  <c r="BN99" i="55"/>
  <c r="BN140" i="55"/>
  <c r="BN182" i="55"/>
  <c r="AM21" i="55"/>
  <c r="AM57" i="55"/>
  <c r="AM100" i="55"/>
  <c r="AM183" i="55"/>
  <c r="AN21" i="55"/>
  <c r="AN57" i="55"/>
  <c r="AN100" i="55"/>
  <c r="AN183" i="55"/>
  <c r="AO21" i="55"/>
  <c r="AO57" i="55"/>
  <c r="AO100" i="55"/>
  <c r="AO183" i="55"/>
  <c r="AQ183" i="55"/>
  <c r="AR183" i="55"/>
  <c r="AS183" i="55"/>
  <c r="AT183" i="55"/>
  <c r="AU21" i="55"/>
  <c r="AU57" i="55"/>
  <c r="AU100" i="55"/>
  <c r="AU141" i="55"/>
  <c r="AU183" i="55"/>
  <c r="AV21" i="55"/>
  <c r="AV183" i="55"/>
  <c r="AW21" i="55"/>
  <c r="AW183" i="55"/>
  <c r="AX21" i="55"/>
  <c r="AX183" i="55"/>
  <c r="AY21" i="55"/>
  <c r="AY183" i="55"/>
  <c r="AZ21" i="55"/>
  <c r="AZ57" i="55"/>
  <c r="AZ100" i="55"/>
  <c r="AZ141" i="55"/>
  <c r="AZ183" i="55"/>
  <c r="BA183" i="55"/>
  <c r="BB21" i="55"/>
  <c r="BB183" i="55"/>
  <c r="BC21" i="55"/>
  <c r="BC183" i="55"/>
  <c r="BD21" i="55"/>
  <c r="BD183" i="55"/>
  <c r="BE21" i="55"/>
  <c r="BE57" i="55"/>
  <c r="BE100" i="55"/>
  <c r="BE141" i="55"/>
  <c r="BE183" i="55"/>
  <c r="BF21" i="55"/>
  <c r="BF183" i="55"/>
  <c r="BG21" i="55"/>
  <c r="BG183" i="55"/>
  <c r="BH21" i="55"/>
  <c r="BH183" i="55"/>
  <c r="BI21" i="55"/>
  <c r="BI183" i="55"/>
  <c r="BJ21" i="55"/>
  <c r="BJ57" i="55"/>
  <c r="BJ100" i="55"/>
  <c r="BJ141" i="55"/>
  <c r="BJ183" i="55"/>
  <c r="BL21" i="55"/>
  <c r="BL57" i="55"/>
  <c r="BL100" i="55"/>
  <c r="BL141" i="55"/>
  <c r="BL183" i="55"/>
  <c r="BM21" i="55"/>
  <c r="BM57" i="55"/>
  <c r="BM100" i="55"/>
  <c r="BM141" i="55"/>
  <c r="BM183" i="55"/>
  <c r="BN21" i="55"/>
  <c r="BN57" i="55"/>
  <c r="BN100" i="55"/>
  <c r="BN141" i="55"/>
  <c r="BN183" i="55"/>
  <c r="AM22" i="55"/>
  <c r="AM58" i="55"/>
  <c r="AM101" i="55"/>
  <c r="AM184" i="55"/>
  <c r="AN22" i="55"/>
  <c r="AN58" i="55"/>
  <c r="AN101" i="55"/>
  <c r="AN184" i="55"/>
  <c r="AO22" i="55"/>
  <c r="AO58" i="55"/>
  <c r="AO101" i="55"/>
  <c r="AO184" i="55"/>
  <c r="AQ184" i="55"/>
  <c r="AR184" i="55"/>
  <c r="AS184" i="55"/>
  <c r="AT184" i="55"/>
  <c r="AU22" i="55"/>
  <c r="AU58" i="55"/>
  <c r="AU101" i="55"/>
  <c r="AU142" i="55"/>
  <c r="AU184" i="55"/>
  <c r="AV22" i="55"/>
  <c r="AV184" i="55"/>
  <c r="AW22" i="55"/>
  <c r="AW184" i="55"/>
  <c r="AX22" i="55"/>
  <c r="AX184" i="55"/>
  <c r="AY22" i="55"/>
  <c r="AY184" i="55"/>
  <c r="AZ22" i="55"/>
  <c r="AZ58" i="55"/>
  <c r="AZ101" i="55"/>
  <c r="AZ142" i="55"/>
  <c r="AZ184" i="55"/>
  <c r="BA184" i="55"/>
  <c r="BB22" i="55"/>
  <c r="BB184" i="55"/>
  <c r="BC22" i="55"/>
  <c r="BC184" i="55"/>
  <c r="BD22" i="55"/>
  <c r="BD184" i="55"/>
  <c r="BE22" i="55"/>
  <c r="BE58" i="55"/>
  <c r="BE101" i="55"/>
  <c r="BE142" i="55"/>
  <c r="BE184" i="55"/>
  <c r="BF22" i="55"/>
  <c r="BF184" i="55"/>
  <c r="BG22" i="55"/>
  <c r="BG184" i="55"/>
  <c r="BH22" i="55"/>
  <c r="BH184" i="55"/>
  <c r="BI22" i="55"/>
  <c r="BI184" i="55"/>
  <c r="BJ22" i="55"/>
  <c r="BJ58" i="55"/>
  <c r="BJ101" i="55"/>
  <c r="BJ142" i="55"/>
  <c r="BJ184" i="55"/>
  <c r="BL22" i="55"/>
  <c r="BL58" i="55"/>
  <c r="BL101" i="55"/>
  <c r="BL142" i="55"/>
  <c r="BL184" i="55"/>
  <c r="BM22" i="55"/>
  <c r="BM58" i="55"/>
  <c r="BM101" i="55"/>
  <c r="BM142" i="55"/>
  <c r="BM184" i="55"/>
  <c r="BN22" i="55"/>
  <c r="BN58" i="55"/>
  <c r="BN101" i="55"/>
  <c r="BN142" i="55"/>
  <c r="BN184" i="55"/>
  <c r="AM23" i="55"/>
  <c r="AM59" i="55"/>
  <c r="AM102" i="55"/>
  <c r="AM185" i="55"/>
  <c r="AN23" i="55"/>
  <c r="AN59" i="55"/>
  <c r="AN102" i="55"/>
  <c r="AN185" i="55"/>
  <c r="AO23" i="55"/>
  <c r="AO59" i="55"/>
  <c r="AO102" i="55"/>
  <c r="AO185" i="55"/>
  <c r="AQ185" i="55"/>
  <c r="AR185" i="55"/>
  <c r="AS185" i="55"/>
  <c r="AT185" i="55"/>
  <c r="AU23" i="55"/>
  <c r="AU59" i="55"/>
  <c r="AU102" i="55"/>
  <c r="AU143" i="55"/>
  <c r="AU185" i="55"/>
  <c r="AV23" i="55"/>
  <c r="AV185" i="55"/>
  <c r="AW23" i="55"/>
  <c r="AW185" i="55"/>
  <c r="AX23" i="55"/>
  <c r="AX185" i="55"/>
  <c r="AY23" i="55"/>
  <c r="AY185" i="55"/>
  <c r="AZ23" i="55"/>
  <c r="AZ59" i="55"/>
  <c r="AZ102" i="55"/>
  <c r="AZ143" i="55"/>
  <c r="AZ185" i="55"/>
  <c r="BA185" i="55"/>
  <c r="BB23" i="55"/>
  <c r="BB185" i="55"/>
  <c r="BC23" i="55"/>
  <c r="BC185" i="55"/>
  <c r="BD23" i="55"/>
  <c r="BD185" i="55"/>
  <c r="BE23" i="55"/>
  <c r="BE59" i="55"/>
  <c r="BE102" i="55"/>
  <c r="BE143" i="55"/>
  <c r="BE185" i="55"/>
  <c r="BF23" i="55"/>
  <c r="BF185" i="55"/>
  <c r="BG23" i="55"/>
  <c r="BG185" i="55"/>
  <c r="BH23" i="55"/>
  <c r="BH185" i="55"/>
  <c r="BI23" i="55"/>
  <c r="BI185" i="55"/>
  <c r="BJ23" i="55"/>
  <c r="BJ59" i="55"/>
  <c r="BJ102" i="55"/>
  <c r="BJ143" i="55"/>
  <c r="BJ185" i="55"/>
  <c r="BL23" i="55"/>
  <c r="BL59" i="55"/>
  <c r="BL102" i="55"/>
  <c r="BL143" i="55"/>
  <c r="BL185" i="55"/>
  <c r="BM23" i="55"/>
  <c r="BM59" i="55"/>
  <c r="BM102" i="55"/>
  <c r="BM143" i="55"/>
  <c r="BM185" i="55"/>
  <c r="BN23" i="55"/>
  <c r="BN59" i="55"/>
  <c r="BN102" i="55"/>
  <c r="BN143" i="55"/>
  <c r="BN185" i="55"/>
  <c r="AM16" i="55"/>
  <c r="AM52" i="55"/>
  <c r="AM95" i="55"/>
  <c r="AM178" i="55"/>
  <c r="AN16" i="55"/>
  <c r="AN52" i="55"/>
  <c r="AN95" i="55"/>
  <c r="AN178" i="55"/>
  <c r="AO16" i="55"/>
  <c r="AO52" i="55"/>
  <c r="AO95" i="55"/>
  <c r="AO178" i="55"/>
  <c r="AQ178" i="55"/>
  <c r="AR178" i="55"/>
  <c r="AS178" i="55"/>
  <c r="AT178" i="55"/>
  <c r="AU16" i="55"/>
  <c r="AU52" i="55"/>
  <c r="AU95" i="55"/>
  <c r="AU136" i="55"/>
  <c r="AU178" i="55"/>
  <c r="AV16" i="55"/>
  <c r="AV178" i="55"/>
  <c r="AW16" i="55"/>
  <c r="AW178" i="55"/>
  <c r="AX16" i="55"/>
  <c r="AX178" i="55"/>
  <c r="AY16" i="55"/>
  <c r="AY178" i="55"/>
  <c r="AZ16" i="55"/>
  <c r="AZ52" i="55"/>
  <c r="AZ95" i="55"/>
  <c r="AZ136" i="55"/>
  <c r="AZ178" i="55"/>
  <c r="BA16" i="55"/>
  <c r="BA178" i="55"/>
  <c r="BB16" i="55"/>
  <c r="BB178" i="55"/>
  <c r="BC16" i="55"/>
  <c r="BC178" i="55"/>
  <c r="BD16" i="55"/>
  <c r="BD178" i="55"/>
  <c r="BE16" i="55"/>
  <c r="BE52" i="55"/>
  <c r="BE95" i="55"/>
  <c r="BE136" i="55"/>
  <c r="BE178" i="55"/>
  <c r="BF16" i="55"/>
  <c r="BF178" i="55"/>
  <c r="BG16" i="55"/>
  <c r="BG178" i="55"/>
  <c r="BH16" i="55"/>
  <c r="BH178" i="55"/>
  <c r="BI16" i="55"/>
  <c r="BI178" i="55"/>
  <c r="BJ16" i="55"/>
  <c r="BJ52" i="55"/>
  <c r="BJ95" i="55"/>
  <c r="BJ136" i="55"/>
  <c r="BJ178" i="55"/>
  <c r="BL16" i="55"/>
  <c r="BL52" i="55"/>
  <c r="BL95" i="55"/>
  <c r="BL136" i="55"/>
  <c r="BL178" i="55"/>
  <c r="BM16" i="55"/>
  <c r="BM52" i="55"/>
  <c r="BM95" i="55"/>
  <c r="BM136" i="55"/>
  <c r="BM178" i="55"/>
  <c r="BN16" i="55"/>
  <c r="BN52" i="55"/>
  <c r="BN95" i="55"/>
  <c r="BN136" i="55"/>
  <c r="BN178" i="55"/>
  <c r="AJ204" i="55"/>
  <c r="AI204" i="55"/>
  <c r="AH204" i="55"/>
  <c r="AG204" i="55"/>
  <c r="AE204" i="55"/>
  <c r="AD204" i="55"/>
  <c r="AC204" i="55"/>
  <c r="AB204" i="55"/>
  <c r="AJ203" i="55"/>
  <c r="AI203" i="55"/>
  <c r="AH203" i="55"/>
  <c r="AG203" i="55"/>
  <c r="AE203" i="55"/>
  <c r="AD203" i="55"/>
  <c r="AC203" i="55"/>
  <c r="AB203" i="55"/>
  <c r="AJ202" i="55"/>
  <c r="AI202" i="55"/>
  <c r="AH202" i="55"/>
  <c r="AG202" i="55"/>
  <c r="AE202" i="55"/>
  <c r="AD202" i="55"/>
  <c r="AC202" i="55"/>
  <c r="AB202" i="55"/>
  <c r="AJ201" i="55"/>
  <c r="AI201" i="55"/>
  <c r="AH201" i="55"/>
  <c r="AG201" i="55"/>
  <c r="AE201" i="55"/>
  <c r="AD201" i="55"/>
  <c r="AC201" i="55"/>
  <c r="AB201" i="55"/>
  <c r="AJ200" i="55"/>
  <c r="AI200" i="55"/>
  <c r="AH200" i="55"/>
  <c r="AG200" i="55"/>
  <c r="AE200" i="55"/>
  <c r="AD200" i="55"/>
  <c r="AC200" i="55"/>
  <c r="AB200" i="55"/>
  <c r="AJ198" i="55"/>
  <c r="AI198" i="55"/>
  <c r="AH198" i="55"/>
  <c r="AG198" i="55"/>
  <c r="AE198" i="55"/>
  <c r="AD198" i="55"/>
  <c r="AC198" i="55"/>
  <c r="AB198" i="55"/>
  <c r="AJ197" i="55"/>
  <c r="AI197" i="55"/>
  <c r="AH197" i="55"/>
  <c r="AG197" i="55"/>
  <c r="AE197" i="55"/>
  <c r="AD197" i="55"/>
  <c r="AC197" i="55"/>
  <c r="AB197" i="55"/>
  <c r="AJ196" i="55"/>
  <c r="AI196" i="55"/>
  <c r="AH196" i="55"/>
  <c r="AG196" i="55"/>
  <c r="AE196" i="55"/>
  <c r="AD196" i="55"/>
  <c r="AC196" i="55"/>
  <c r="AB196" i="55"/>
  <c r="AJ194" i="55"/>
  <c r="AI194" i="55"/>
  <c r="AH194" i="55"/>
  <c r="AG194" i="55"/>
  <c r="AE194" i="55"/>
  <c r="AD194" i="55"/>
  <c r="AB194" i="55"/>
  <c r="AJ193" i="55"/>
  <c r="AI193" i="55"/>
  <c r="AH193" i="55"/>
  <c r="AG193" i="55"/>
  <c r="AE193" i="55"/>
  <c r="AD193" i="55"/>
  <c r="AB193" i="55"/>
  <c r="AJ191" i="55"/>
  <c r="AI191" i="55"/>
  <c r="AH191" i="55"/>
  <c r="AG191" i="55"/>
  <c r="AE191" i="55"/>
  <c r="AD191" i="55"/>
  <c r="AB191" i="55"/>
  <c r="AJ190" i="55"/>
  <c r="AI190" i="55"/>
  <c r="AH190" i="55"/>
  <c r="AG190" i="55"/>
  <c r="AE190" i="55"/>
  <c r="AD190" i="55"/>
  <c r="AB190" i="55"/>
  <c r="AJ189" i="55"/>
  <c r="AI189" i="55"/>
  <c r="AH189" i="55"/>
  <c r="AG189" i="55"/>
  <c r="AE189" i="55"/>
  <c r="AD189" i="55"/>
  <c r="AB189" i="55"/>
  <c r="AJ188" i="55"/>
  <c r="AI188" i="55"/>
  <c r="AH188" i="55"/>
  <c r="AG188" i="55"/>
  <c r="AE188" i="55"/>
  <c r="AD188" i="55"/>
  <c r="AB188" i="55"/>
  <c r="AJ187" i="55"/>
  <c r="AI187" i="55"/>
  <c r="AH187" i="55"/>
  <c r="AG187" i="55"/>
  <c r="AE187" i="55"/>
  <c r="AD187" i="55"/>
  <c r="AB187" i="55"/>
  <c r="AB179" i="55"/>
  <c r="AC179" i="55"/>
  <c r="AD179" i="55"/>
  <c r="AE179" i="55"/>
  <c r="AG179" i="55"/>
  <c r="AH179" i="55"/>
  <c r="AI179" i="55"/>
  <c r="AJ179" i="55"/>
  <c r="AB180" i="55"/>
  <c r="AC180" i="55"/>
  <c r="AD180" i="55"/>
  <c r="AE180" i="55"/>
  <c r="AG180" i="55"/>
  <c r="AH180" i="55"/>
  <c r="AI180" i="55"/>
  <c r="AJ180" i="55"/>
  <c r="AB181" i="55"/>
  <c r="AC181" i="55"/>
  <c r="AD181" i="55"/>
  <c r="AE181" i="55"/>
  <c r="AG181" i="55"/>
  <c r="AH181" i="55"/>
  <c r="AI181" i="55"/>
  <c r="AJ181" i="55"/>
  <c r="AB182" i="55"/>
  <c r="AC182" i="55"/>
  <c r="AD182" i="55"/>
  <c r="AE182" i="55"/>
  <c r="AG182" i="55"/>
  <c r="AH182" i="55"/>
  <c r="AI182" i="55"/>
  <c r="AJ182" i="55"/>
  <c r="AB183" i="55"/>
  <c r="AC183" i="55"/>
  <c r="AD183" i="55"/>
  <c r="AE183" i="55"/>
  <c r="AG183" i="55"/>
  <c r="AH183" i="55"/>
  <c r="AI183" i="55"/>
  <c r="AJ183" i="55"/>
  <c r="AB184" i="55"/>
  <c r="AC184" i="55"/>
  <c r="AD184" i="55"/>
  <c r="AE184" i="55"/>
  <c r="AG184" i="55"/>
  <c r="AH184" i="55"/>
  <c r="AI184" i="55"/>
  <c r="AJ184" i="55"/>
  <c r="AB185" i="55"/>
  <c r="AC185" i="55"/>
  <c r="AD185" i="55"/>
  <c r="AE185" i="55"/>
  <c r="AG185" i="55"/>
  <c r="AH185" i="55"/>
  <c r="AI185" i="55"/>
  <c r="AJ185" i="55"/>
  <c r="AB178" i="55"/>
  <c r="AC178" i="55"/>
  <c r="AD178" i="55"/>
  <c r="AE178" i="55"/>
  <c r="AG178" i="55"/>
  <c r="AH178" i="55"/>
  <c r="AI178" i="55"/>
  <c r="AJ178" i="55"/>
  <c r="Z204" i="55"/>
  <c r="Y204" i="55"/>
  <c r="X204" i="55"/>
  <c r="W204" i="55"/>
  <c r="U204" i="55"/>
  <c r="T204" i="55"/>
  <c r="S204" i="55"/>
  <c r="R204" i="55"/>
  <c r="Z203" i="55"/>
  <c r="Y203" i="55"/>
  <c r="X203" i="55"/>
  <c r="W203" i="55"/>
  <c r="U203" i="55"/>
  <c r="T203" i="55"/>
  <c r="S203" i="55"/>
  <c r="R203" i="55"/>
  <c r="Z202" i="55"/>
  <c r="Y202" i="55"/>
  <c r="X202" i="55"/>
  <c r="W202" i="55"/>
  <c r="U202" i="55"/>
  <c r="T202" i="55"/>
  <c r="S202" i="55"/>
  <c r="R202" i="55"/>
  <c r="Z201" i="55"/>
  <c r="Y201" i="55"/>
  <c r="X201" i="55"/>
  <c r="W201" i="55"/>
  <c r="U201" i="55"/>
  <c r="T201" i="55"/>
  <c r="S201" i="55"/>
  <c r="R201" i="55"/>
  <c r="Z200" i="55"/>
  <c r="Y200" i="55"/>
  <c r="X200" i="55"/>
  <c r="W200" i="55"/>
  <c r="U200" i="55"/>
  <c r="T200" i="55"/>
  <c r="S200" i="55"/>
  <c r="R200" i="55"/>
  <c r="Z198" i="55"/>
  <c r="Y198" i="55"/>
  <c r="X198" i="55"/>
  <c r="W198" i="55"/>
  <c r="U198" i="55"/>
  <c r="T198" i="55"/>
  <c r="S198" i="55"/>
  <c r="R198" i="55"/>
  <c r="Z197" i="55"/>
  <c r="Y197" i="55"/>
  <c r="X197" i="55"/>
  <c r="W197" i="55"/>
  <c r="U197" i="55"/>
  <c r="T197" i="55"/>
  <c r="S197" i="55"/>
  <c r="R197" i="55"/>
  <c r="Z196" i="55"/>
  <c r="Y196" i="55"/>
  <c r="X196" i="55"/>
  <c r="W196" i="55"/>
  <c r="U196" i="55"/>
  <c r="T196" i="55"/>
  <c r="S196" i="55"/>
  <c r="R196" i="55"/>
  <c r="AA32" i="55"/>
  <c r="AA68" i="55"/>
  <c r="AA111" i="55"/>
  <c r="AA152" i="55"/>
  <c r="AA194" i="55"/>
  <c r="Z194" i="55"/>
  <c r="Y194" i="55"/>
  <c r="X194" i="55"/>
  <c r="W194" i="55"/>
  <c r="U194" i="55"/>
  <c r="T194" i="55"/>
  <c r="S194" i="55"/>
  <c r="R194" i="55"/>
  <c r="AA31" i="55"/>
  <c r="AA67" i="55"/>
  <c r="AA110" i="55"/>
  <c r="AA151" i="55"/>
  <c r="AA193" i="55"/>
  <c r="Z193" i="55"/>
  <c r="Y193" i="55"/>
  <c r="X193" i="55"/>
  <c r="W193" i="55"/>
  <c r="U193" i="55"/>
  <c r="T193" i="55"/>
  <c r="S193" i="55"/>
  <c r="R193" i="55"/>
  <c r="Z191" i="55"/>
  <c r="Y191" i="55"/>
  <c r="X191" i="55"/>
  <c r="W191" i="55"/>
  <c r="U191" i="55"/>
  <c r="T191" i="55"/>
  <c r="S191" i="55"/>
  <c r="R191" i="55"/>
  <c r="Z190" i="55"/>
  <c r="Y190" i="55"/>
  <c r="X190" i="55"/>
  <c r="W190" i="55"/>
  <c r="U190" i="55"/>
  <c r="T190" i="55"/>
  <c r="S190" i="55"/>
  <c r="R190" i="55"/>
  <c r="Z189" i="55"/>
  <c r="Y189" i="55"/>
  <c r="X189" i="55"/>
  <c r="W189" i="55"/>
  <c r="U189" i="55"/>
  <c r="T189" i="55"/>
  <c r="S189" i="55"/>
  <c r="R189" i="55"/>
  <c r="Z188" i="55"/>
  <c r="Y188" i="55"/>
  <c r="X188" i="55"/>
  <c r="W188" i="55"/>
  <c r="U188" i="55"/>
  <c r="T188" i="55"/>
  <c r="S188" i="55"/>
  <c r="R188" i="55"/>
  <c r="Z187" i="55"/>
  <c r="Y187" i="55"/>
  <c r="X187" i="55"/>
  <c r="W187" i="55"/>
  <c r="U187" i="55"/>
  <c r="T187" i="55"/>
  <c r="S187" i="55"/>
  <c r="R187" i="55"/>
  <c r="R179" i="55"/>
  <c r="S179" i="55"/>
  <c r="T179" i="55"/>
  <c r="U179" i="55"/>
  <c r="W179" i="55"/>
  <c r="X179" i="55"/>
  <c r="Y179" i="55"/>
  <c r="Z179" i="55"/>
  <c r="R180" i="55"/>
  <c r="S180" i="55"/>
  <c r="T180" i="55"/>
  <c r="U180" i="55"/>
  <c r="W180" i="55"/>
  <c r="X180" i="55"/>
  <c r="Y180" i="55"/>
  <c r="Z180" i="55"/>
  <c r="R181" i="55"/>
  <c r="S181" i="55"/>
  <c r="T181" i="55"/>
  <c r="U181" i="55"/>
  <c r="W181" i="55"/>
  <c r="X181" i="55"/>
  <c r="Y181" i="55"/>
  <c r="Z181" i="55"/>
  <c r="R182" i="55"/>
  <c r="S182" i="55"/>
  <c r="T182" i="55"/>
  <c r="U182" i="55"/>
  <c r="W182" i="55"/>
  <c r="X182" i="55"/>
  <c r="Y182" i="55"/>
  <c r="Z182" i="55"/>
  <c r="R183" i="55"/>
  <c r="S183" i="55"/>
  <c r="T183" i="55"/>
  <c r="U183" i="55"/>
  <c r="W183" i="55"/>
  <c r="X183" i="55"/>
  <c r="Y183" i="55"/>
  <c r="Z183" i="55"/>
  <c r="R184" i="55"/>
  <c r="S184" i="55"/>
  <c r="T184" i="55"/>
  <c r="U184" i="55"/>
  <c r="W184" i="55"/>
  <c r="X184" i="55"/>
  <c r="Y184" i="55"/>
  <c r="Z184" i="55"/>
  <c r="R185" i="55"/>
  <c r="S185" i="55"/>
  <c r="T185" i="55"/>
  <c r="U185" i="55"/>
  <c r="W185" i="55"/>
  <c r="X185" i="55"/>
  <c r="Y185" i="55"/>
  <c r="Z185" i="55"/>
  <c r="R178" i="55"/>
  <c r="S178" i="55"/>
  <c r="T178" i="55"/>
  <c r="U178" i="55"/>
  <c r="W178" i="55"/>
  <c r="X178" i="55"/>
  <c r="Y178" i="55"/>
  <c r="Z178" i="55"/>
  <c r="Q42" i="55"/>
  <c r="Q121" i="55"/>
  <c r="Q162" i="55"/>
  <c r="Q204" i="55"/>
  <c r="P204" i="55"/>
  <c r="O204" i="55"/>
  <c r="N204" i="55"/>
  <c r="M204" i="55"/>
  <c r="Q41" i="55"/>
  <c r="Q120" i="55"/>
  <c r="Q161" i="55"/>
  <c r="Q203" i="55"/>
  <c r="P203" i="55"/>
  <c r="O203" i="55"/>
  <c r="N203" i="55"/>
  <c r="M203" i="55"/>
  <c r="Q40" i="55"/>
  <c r="Q119" i="55"/>
  <c r="Q160" i="55"/>
  <c r="Q202" i="55"/>
  <c r="P202" i="55"/>
  <c r="O202" i="55"/>
  <c r="N202" i="55"/>
  <c r="M202" i="55"/>
  <c r="Q39" i="55"/>
  <c r="Q118" i="55"/>
  <c r="Q159" i="55"/>
  <c r="Q201" i="55"/>
  <c r="P201" i="55"/>
  <c r="O201" i="55"/>
  <c r="N201" i="55"/>
  <c r="M201" i="55"/>
  <c r="Q38" i="55"/>
  <c r="Q117" i="55"/>
  <c r="Q158" i="55"/>
  <c r="Q200" i="55"/>
  <c r="P200" i="55"/>
  <c r="O200" i="55"/>
  <c r="N200" i="55"/>
  <c r="M200" i="55"/>
  <c r="Q36" i="55"/>
  <c r="Q115" i="55"/>
  <c r="Q156" i="55"/>
  <c r="Q198" i="55"/>
  <c r="P198" i="55"/>
  <c r="O198" i="55"/>
  <c r="N198" i="55"/>
  <c r="M198" i="55"/>
  <c r="Q35" i="55"/>
  <c r="Q114" i="55"/>
  <c r="Q155" i="55"/>
  <c r="Q197" i="55"/>
  <c r="P197" i="55"/>
  <c r="O197" i="55"/>
  <c r="N197" i="55"/>
  <c r="M197" i="55"/>
  <c r="Q34" i="55"/>
  <c r="Q113" i="55"/>
  <c r="Q154" i="55"/>
  <c r="Q196" i="55"/>
  <c r="P196" i="55"/>
  <c r="O196" i="55"/>
  <c r="N196" i="55"/>
  <c r="M196" i="55"/>
  <c r="Q32" i="55"/>
  <c r="Q111" i="55"/>
  <c r="Q152" i="55"/>
  <c r="Q194" i="55"/>
  <c r="P194" i="55"/>
  <c r="O194" i="55"/>
  <c r="N194" i="55"/>
  <c r="M194" i="55"/>
  <c r="Q31" i="55"/>
  <c r="Q110" i="55"/>
  <c r="Q151" i="55"/>
  <c r="Q193" i="55"/>
  <c r="P193" i="55"/>
  <c r="O193" i="55"/>
  <c r="N193" i="55"/>
  <c r="M193" i="55"/>
  <c r="Q29" i="55"/>
  <c r="Q108" i="55"/>
  <c r="Q149" i="55"/>
  <c r="Q191" i="55"/>
  <c r="P191" i="55"/>
  <c r="O191" i="55"/>
  <c r="N191" i="55"/>
  <c r="M191" i="55"/>
  <c r="Q28" i="55"/>
  <c r="Q107" i="55"/>
  <c r="Q148" i="55"/>
  <c r="Q190" i="55"/>
  <c r="P190" i="55"/>
  <c r="O190" i="55"/>
  <c r="N190" i="55"/>
  <c r="M190" i="55"/>
  <c r="Q27" i="55"/>
  <c r="Q106" i="55"/>
  <c r="Q147" i="55"/>
  <c r="Q189" i="55"/>
  <c r="P189" i="55"/>
  <c r="O189" i="55"/>
  <c r="N189" i="55"/>
  <c r="M189" i="55"/>
  <c r="Q26" i="55"/>
  <c r="Q105" i="55"/>
  <c r="Q146" i="55"/>
  <c r="Q188" i="55"/>
  <c r="P188" i="55"/>
  <c r="O188" i="55"/>
  <c r="N188" i="55"/>
  <c r="M188" i="55"/>
  <c r="Q25" i="55"/>
  <c r="Q104" i="55"/>
  <c r="Q145" i="55"/>
  <c r="Q187" i="55"/>
  <c r="P187" i="55"/>
  <c r="O187" i="55"/>
  <c r="N187" i="55"/>
  <c r="M187" i="55"/>
  <c r="M179" i="55"/>
  <c r="N179" i="55"/>
  <c r="O179" i="55"/>
  <c r="P179" i="55"/>
  <c r="Q17" i="55"/>
  <c r="Q96" i="55"/>
  <c r="Q137" i="55"/>
  <c r="Q179" i="55"/>
  <c r="M180" i="55"/>
  <c r="N180" i="55"/>
  <c r="O180" i="55"/>
  <c r="P180" i="55"/>
  <c r="Q18" i="55"/>
  <c r="Q97" i="55"/>
  <c r="Q138" i="55"/>
  <c r="Q180" i="55"/>
  <c r="M181" i="55"/>
  <c r="N181" i="55"/>
  <c r="O181" i="55"/>
  <c r="P181" i="55"/>
  <c r="Q19" i="55"/>
  <c r="Q98" i="55"/>
  <c r="Q139" i="55"/>
  <c r="Q181" i="55"/>
  <c r="M182" i="55"/>
  <c r="N182" i="55"/>
  <c r="O182" i="55"/>
  <c r="P182" i="55"/>
  <c r="Q20" i="55"/>
  <c r="Q99" i="55"/>
  <c r="Q140" i="55"/>
  <c r="Q182" i="55"/>
  <c r="M183" i="55"/>
  <c r="N183" i="55"/>
  <c r="O183" i="55"/>
  <c r="P183" i="55"/>
  <c r="Q21" i="55"/>
  <c r="Q100" i="55"/>
  <c r="Q141" i="55"/>
  <c r="Q183" i="55"/>
  <c r="M184" i="55"/>
  <c r="N184" i="55"/>
  <c r="O184" i="55"/>
  <c r="P184" i="55"/>
  <c r="Q22" i="55"/>
  <c r="Q101" i="55"/>
  <c r="Q142" i="55"/>
  <c r="Q184" i="55"/>
  <c r="M185" i="55"/>
  <c r="N185" i="55"/>
  <c r="O185" i="55"/>
  <c r="P185" i="55"/>
  <c r="Q23" i="55"/>
  <c r="Q102" i="55"/>
  <c r="Q143" i="55"/>
  <c r="Q185" i="55"/>
  <c r="Q16" i="55"/>
  <c r="Q95" i="55"/>
  <c r="Q136" i="55"/>
  <c r="Q178" i="55"/>
  <c r="P178" i="55"/>
  <c r="O178" i="55"/>
  <c r="N178" i="55"/>
  <c r="M178" i="55"/>
  <c r="L42" i="55"/>
  <c r="L78" i="55"/>
  <c r="L121" i="55"/>
  <c r="L162" i="55"/>
  <c r="L204" i="55"/>
  <c r="K204" i="55"/>
  <c r="J204" i="55"/>
  <c r="I204" i="55"/>
  <c r="H204" i="55"/>
  <c r="L41" i="55"/>
  <c r="L77" i="55"/>
  <c r="L120" i="55"/>
  <c r="L161" i="55"/>
  <c r="L203" i="55"/>
  <c r="K203" i="55"/>
  <c r="J203" i="55"/>
  <c r="I203" i="55"/>
  <c r="H203" i="55"/>
  <c r="L40" i="55"/>
  <c r="L76" i="55"/>
  <c r="L119" i="55"/>
  <c r="L160" i="55"/>
  <c r="L202" i="55"/>
  <c r="K202" i="55"/>
  <c r="J202" i="55"/>
  <c r="I202" i="55"/>
  <c r="H202" i="55"/>
  <c r="L39" i="55"/>
  <c r="L75" i="55"/>
  <c r="L118" i="55"/>
  <c r="L159" i="55"/>
  <c r="L201" i="55"/>
  <c r="K201" i="55"/>
  <c r="J201" i="55"/>
  <c r="I201" i="55"/>
  <c r="H201" i="55"/>
  <c r="L38" i="55"/>
  <c r="L74" i="55"/>
  <c r="L117" i="55"/>
  <c r="L158" i="55"/>
  <c r="L200" i="55"/>
  <c r="K200" i="55"/>
  <c r="J200" i="55"/>
  <c r="I200" i="55"/>
  <c r="H200" i="55"/>
  <c r="L36" i="55"/>
  <c r="L72" i="55"/>
  <c r="L115" i="55"/>
  <c r="L156" i="55"/>
  <c r="L198" i="55"/>
  <c r="K198" i="55"/>
  <c r="J198" i="55"/>
  <c r="I198" i="55"/>
  <c r="H198" i="55"/>
  <c r="L35" i="55"/>
  <c r="L71" i="55"/>
  <c r="L114" i="55"/>
  <c r="L155" i="55"/>
  <c r="L197" i="55"/>
  <c r="K197" i="55"/>
  <c r="J197" i="55"/>
  <c r="I197" i="55"/>
  <c r="H197" i="55"/>
  <c r="L34" i="55"/>
  <c r="L70" i="55"/>
  <c r="L113" i="55"/>
  <c r="L154" i="55"/>
  <c r="L196" i="55"/>
  <c r="K196" i="55"/>
  <c r="J196" i="55"/>
  <c r="I196" i="55"/>
  <c r="H196" i="55"/>
  <c r="L32" i="55"/>
  <c r="L68" i="55"/>
  <c r="L111" i="55"/>
  <c r="L152" i="55"/>
  <c r="L194" i="55"/>
  <c r="K194" i="55"/>
  <c r="J194" i="55"/>
  <c r="I194" i="55"/>
  <c r="H194" i="55"/>
  <c r="L31" i="55"/>
  <c r="L67" i="55"/>
  <c r="L110" i="55"/>
  <c r="L151" i="55"/>
  <c r="L193" i="55"/>
  <c r="K193" i="55"/>
  <c r="J193" i="55"/>
  <c r="I193" i="55"/>
  <c r="H193" i="55"/>
  <c r="L29" i="55"/>
  <c r="L65" i="55"/>
  <c r="L108" i="55"/>
  <c r="L149" i="55"/>
  <c r="L191" i="55"/>
  <c r="K191" i="55"/>
  <c r="J191" i="55"/>
  <c r="I191" i="55"/>
  <c r="H191" i="55"/>
  <c r="L28" i="55"/>
  <c r="L64" i="55"/>
  <c r="L107" i="55"/>
  <c r="L148" i="55"/>
  <c r="L190" i="55"/>
  <c r="K190" i="55"/>
  <c r="J190" i="55"/>
  <c r="I190" i="55"/>
  <c r="H190" i="55"/>
  <c r="L27" i="55"/>
  <c r="L63" i="55"/>
  <c r="L106" i="55"/>
  <c r="L147" i="55"/>
  <c r="L189" i="55"/>
  <c r="K189" i="55"/>
  <c r="J189" i="55"/>
  <c r="I189" i="55"/>
  <c r="H189" i="55"/>
  <c r="L26" i="55"/>
  <c r="L62" i="55"/>
  <c r="L105" i="55"/>
  <c r="L146" i="55"/>
  <c r="L188" i="55"/>
  <c r="K188" i="55"/>
  <c r="J188" i="55"/>
  <c r="I188" i="55"/>
  <c r="H188" i="55"/>
  <c r="L25" i="55"/>
  <c r="L61" i="55"/>
  <c r="L104" i="55"/>
  <c r="L145" i="55"/>
  <c r="L187" i="55"/>
  <c r="K187" i="55"/>
  <c r="J187" i="55"/>
  <c r="I187" i="55"/>
  <c r="H187" i="55"/>
  <c r="H179" i="55"/>
  <c r="I179" i="55"/>
  <c r="J179" i="55"/>
  <c r="K179" i="55"/>
  <c r="L17" i="55"/>
  <c r="L53" i="55"/>
  <c r="L96" i="55"/>
  <c r="L137" i="55"/>
  <c r="L179" i="55"/>
  <c r="H180" i="55"/>
  <c r="I180" i="55"/>
  <c r="J180" i="55"/>
  <c r="K180" i="55"/>
  <c r="L18" i="55"/>
  <c r="L54" i="55"/>
  <c r="L97" i="55"/>
  <c r="L138" i="55"/>
  <c r="L180" i="55"/>
  <c r="H181" i="55"/>
  <c r="I181" i="55"/>
  <c r="J181" i="55"/>
  <c r="K181" i="55"/>
  <c r="L19" i="55"/>
  <c r="L55" i="55"/>
  <c r="L98" i="55"/>
  <c r="L139" i="55"/>
  <c r="L181" i="55"/>
  <c r="H182" i="55"/>
  <c r="I182" i="55"/>
  <c r="J182" i="55"/>
  <c r="K182" i="55"/>
  <c r="L20" i="55"/>
  <c r="L56" i="55"/>
  <c r="L99" i="55"/>
  <c r="L140" i="55"/>
  <c r="L182" i="55"/>
  <c r="H183" i="55"/>
  <c r="I183" i="55"/>
  <c r="J183" i="55"/>
  <c r="K183" i="55"/>
  <c r="L21" i="55"/>
  <c r="L57" i="55"/>
  <c r="L100" i="55"/>
  <c r="L141" i="55"/>
  <c r="L183" i="55"/>
  <c r="H184" i="55"/>
  <c r="I184" i="55"/>
  <c r="J184" i="55"/>
  <c r="K184" i="55"/>
  <c r="L22" i="55"/>
  <c r="L58" i="55"/>
  <c r="L101" i="55"/>
  <c r="L142" i="55"/>
  <c r="L184" i="55"/>
  <c r="H185" i="55"/>
  <c r="I185" i="55"/>
  <c r="J185" i="55"/>
  <c r="K185" i="55"/>
  <c r="L23" i="55"/>
  <c r="L59" i="55"/>
  <c r="L102" i="55"/>
  <c r="L143" i="55"/>
  <c r="L185" i="55"/>
  <c r="L16" i="55"/>
  <c r="L52" i="55"/>
  <c r="L95" i="55"/>
  <c r="L136" i="55"/>
  <c r="L178" i="55"/>
  <c r="K178" i="55"/>
  <c r="J178" i="55"/>
  <c r="I178" i="55"/>
  <c r="H178" i="55"/>
  <c r="C178" i="55"/>
  <c r="C179" i="55"/>
  <c r="C180" i="55"/>
  <c r="C181" i="55"/>
  <c r="C182" i="55"/>
  <c r="C183" i="55"/>
  <c r="C184" i="55"/>
  <c r="C185" i="55"/>
  <c r="C177" i="55"/>
  <c r="G42" i="55"/>
  <c r="G78" i="55"/>
  <c r="G121" i="55"/>
  <c r="G204" i="55"/>
  <c r="F204" i="55"/>
  <c r="E204" i="55"/>
  <c r="D204" i="55"/>
  <c r="C204" i="55"/>
  <c r="G41" i="55"/>
  <c r="G77" i="55"/>
  <c r="G120" i="55"/>
  <c r="G203" i="55"/>
  <c r="F203" i="55"/>
  <c r="E203" i="55"/>
  <c r="D203" i="55"/>
  <c r="C203" i="55"/>
  <c r="G40" i="55"/>
  <c r="G76" i="55"/>
  <c r="G119" i="55"/>
  <c r="G202" i="55"/>
  <c r="F202" i="55"/>
  <c r="E202" i="55"/>
  <c r="D202" i="55"/>
  <c r="C202" i="55"/>
  <c r="G39" i="55"/>
  <c r="G75" i="55"/>
  <c r="G118" i="55"/>
  <c r="G201" i="55"/>
  <c r="F201" i="55"/>
  <c r="E201" i="55"/>
  <c r="D201" i="55"/>
  <c r="C201" i="55"/>
  <c r="G38" i="55"/>
  <c r="G74" i="55"/>
  <c r="G117" i="55"/>
  <c r="G200" i="55"/>
  <c r="F200" i="55"/>
  <c r="E200" i="55"/>
  <c r="D200" i="55"/>
  <c r="C200" i="55"/>
  <c r="G36" i="55"/>
  <c r="G72" i="55"/>
  <c r="G115" i="55"/>
  <c r="G198" i="55"/>
  <c r="F198" i="55"/>
  <c r="E198" i="55"/>
  <c r="D198" i="55"/>
  <c r="C198" i="55"/>
  <c r="G35" i="55"/>
  <c r="G71" i="55"/>
  <c r="G114" i="55"/>
  <c r="G197" i="55"/>
  <c r="F197" i="55"/>
  <c r="E197" i="55"/>
  <c r="D197" i="55"/>
  <c r="C197" i="55"/>
  <c r="G34" i="55"/>
  <c r="G70" i="55"/>
  <c r="G113" i="55"/>
  <c r="G196" i="55"/>
  <c r="F196" i="55"/>
  <c r="E196" i="55"/>
  <c r="D196" i="55"/>
  <c r="C196" i="55"/>
  <c r="G32" i="55"/>
  <c r="G68" i="55"/>
  <c r="G111" i="55"/>
  <c r="G194" i="55"/>
  <c r="F194" i="55"/>
  <c r="E194" i="55"/>
  <c r="D194" i="55"/>
  <c r="C194" i="55"/>
  <c r="G31" i="55"/>
  <c r="G67" i="55"/>
  <c r="G110" i="55"/>
  <c r="G193" i="55"/>
  <c r="F193" i="55"/>
  <c r="E193" i="55"/>
  <c r="D193" i="55"/>
  <c r="C193" i="55"/>
  <c r="G29" i="55"/>
  <c r="G65" i="55"/>
  <c r="G108" i="55"/>
  <c r="G191" i="55"/>
  <c r="F191" i="55"/>
  <c r="E191" i="55"/>
  <c r="D191" i="55"/>
  <c r="C191" i="55"/>
  <c r="G28" i="55"/>
  <c r="G64" i="55"/>
  <c r="G107" i="55"/>
  <c r="G190" i="55"/>
  <c r="F190" i="55"/>
  <c r="E190" i="55"/>
  <c r="D190" i="55"/>
  <c r="C190" i="55"/>
  <c r="G27" i="55"/>
  <c r="G63" i="55"/>
  <c r="G106" i="55"/>
  <c r="G189" i="55"/>
  <c r="F189" i="55"/>
  <c r="E189" i="55"/>
  <c r="D189" i="55"/>
  <c r="C189" i="55"/>
  <c r="G26" i="55"/>
  <c r="G62" i="55"/>
  <c r="G105" i="55"/>
  <c r="G188" i="55"/>
  <c r="F188" i="55"/>
  <c r="E188" i="55"/>
  <c r="D188" i="55"/>
  <c r="C188" i="55"/>
  <c r="G25" i="55"/>
  <c r="G61" i="55"/>
  <c r="G104" i="55"/>
  <c r="G187" i="55"/>
  <c r="F187" i="55"/>
  <c r="E187" i="55"/>
  <c r="D187" i="55"/>
  <c r="C187" i="55"/>
  <c r="D179" i="55"/>
  <c r="E179" i="55"/>
  <c r="F179" i="55"/>
  <c r="G17" i="55"/>
  <c r="G53" i="55"/>
  <c r="G96" i="55"/>
  <c r="G179" i="55"/>
  <c r="D180" i="55"/>
  <c r="E180" i="55"/>
  <c r="F180" i="55"/>
  <c r="G18" i="55"/>
  <c r="G54" i="55"/>
  <c r="G97" i="55"/>
  <c r="G180" i="55"/>
  <c r="D181" i="55"/>
  <c r="E181" i="55"/>
  <c r="F181" i="55"/>
  <c r="G19" i="55"/>
  <c r="G55" i="55"/>
  <c r="G98" i="55"/>
  <c r="G181" i="55"/>
  <c r="D182" i="55"/>
  <c r="E182" i="55"/>
  <c r="F182" i="55"/>
  <c r="G20" i="55"/>
  <c r="G56" i="55"/>
  <c r="G99" i="55"/>
  <c r="G182" i="55"/>
  <c r="D183" i="55"/>
  <c r="E183" i="55"/>
  <c r="F183" i="55"/>
  <c r="G21" i="55"/>
  <c r="G57" i="55"/>
  <c r="G100" i="55"/>
  <c r="G183" i="55"/>
  <c r="D184" i="55"/>
  <c r="E184" i="55"/>
  <c r="F184" i="55"/>
  <c r="G22" i="55"/>
  <c r="G58" i="55"/>
  <c r="G101" i="55"/>
  <c r="G184" i="55"/>
  <c r="D185" i="55"/>
  <c r="E185" i="55"/>
  <c r="F185" i="55"/>
  <c r="G23" i="55"/>
  <c r="G59" i="55"/>
  <c r="G102" i="55"/>
  <c r="G185" i="55"/>
  <c r="F178" i="55"/>
  <c r="E178" i="55"/>
  <c r="D178" i="55"/>
  <c r="AI157" i="55"/>
  <c r="AI153" i="55"/>
  <c r="AI150" i="55"/>
  <c r="AD157" i="55"/>
  <c r="AD153" i="55"/>
  <c r="AD150" i="55"/>
  <c r="AD144" i="55"/>
  <c r="Y157" i="55"/>
  <c r="Y153" i="55"/>
  <c r="Y150" i="55"/>
  <c r="Y144" i="55"/>
  <c r="T157" i="55"/>
  <c r="T153" i="55"/>
  <c r="T150" i="55"/>
  <c r="T144" i="55"/>
  <c r="E157" i="55"/>
  <c r="E153" i="55"/>
  <c r="E150" i="55"/>
  <c r="E144" i="55"/>
  <c r="AN39" i="55"/>
  <c r="AN75" i="55"/>
  <c r="AN118" i="55"/>
  <c r="AN201" i="55"/>
  <c r="AN40" i="55"/>
  <c r="AN76" i="55"/>
  <c r="AN119" i="55"/>
  <c r="AN202" i="55"/>
  <c r="AN41" i="55"/>
  <c r="AN77" i="55"/>
  <c r="AN120" i="55"/>
  <c r="AN203" i="55"/>
  <c r="AN42" i="55"/>
  <c r="AN78" i="55"/>
  <c r="AN121" i="55"/>
  <c r="AN204" i="55"/>
  <c r="AM40" i="55"/>
  <c r="AM76" i="55"/>
  <c r="AM119" i="55"/>
  <c r="AM202" i="55"/>
  <c r="AM39" i="55"/>
  <c r="AM75" i="55"/>
  <c r="AM118" i="55"/>
  <c r="AM201" i="55"/>
  <c r="AM42" i="55"/>
  <c r="AM78" i="55"/>
  <c r="AM121" i="55"/>
  <c r="AM204" i="55"/>
  <c r="AM41" i="55"/>
  <c r="AM77" i="55"/>
  <c r="AM120" i="55"/>
  <c r="AM203" i="55"/>
  <c r="AM38" i="55"/>
  <c r="AM74" i="55"/>
  <c r="AM117" i="55"/>
  <c r="AM200" i="55"/>
  <c r="AM36" i="55"/>
  <c r="AM72" i="55"/>
  <c r="AM115" i="55"/>
  <c r="AM198" i="55"/>
  <c r="AM35" i="55"/>
  <c r="AM71" i="55"/>
  <c r="AM114" i="55"/>
  <c r="AM197" i="55"/>
  <c r="AM34" i="55"/>
  <c r="AM70" i="55"/>
  <c r="AM113" i="55"/>
  <c r="AM196" i="55"/>
  <c r="AM32" i="55"/>
  <c r="AM68" i="55"/>
  <c r="AM111" i="55"/>
  <c r="AM194" i="55"/>
  <c r="AM31" i="55"/>
  <c r="AM67" i="55"/>
  <c r="AM110" i="55"/>
  <c r="AM193" i="55"/>
  <c r="AM29" i="55"/>
  <c r="AM65" i="55"/>
  <c r="AM108" i="55"/>
  <c r="AM191" i="55"/>
  <c r="AM28" i="55"/>
  <c r="AM64" i="55"/>
  <c r="AM107" i="55"/>
  <c r="AM190" i="55"/>
  <c r="AM27" i="55"/>
  <c r="AM63" i="55"/>
  <c r="AM189" i="55"/>
  <c r="AM26" i="55"/>
  <c r="AM62" i="55"/>
  <c r="AM105" i="55"/>
  <c r="AM188" i="55"/>
  <c r="AM25" i="55"/>
  <c r="AM61" i="55"/>
  <c r="AM104" i="55"/>
  <c r="AM187" i="55"/>
  <c r="R157" i="55"/>
  <c r="R153" i="55"/>
  <c r="R150" i="55"/>
  <c r="R144" i="55"/>
  <c r="W157" i="55"/>
  <c r="W153" i="55"/>
  <c r="W150" i="55"/>
  <c r="W144" i="55"/>
  <c r="BM42" i="55"/>
  <c r="BM78" i="55"/>
  <c r="BL42" i="55"/>
  <c r="BL78" i="55"/>
  <c r="BL121" i="55"/>
  <c r="AL42" i="55"/>
  <c r="AL78" i="55"/>
  <c r="AL121" i="55"/>
  <c r="AL204" i="55"/>
  <c r="AK162" i="55"/>
  <c r="AK42" i="55"/>
  <c r="AK78" i="55"/>
  <c r="AK121" i="55"/>
  <c r="AK204" i="55"/>
  <c r="AF162" i="55"/>
  <c r="AF42" i="55"/>
  <c r="AF78" i="55"/>
  <c r="AF121" i="55"/>
  <c r="AF204" i="55"/>
  <c r="AA162" i="55"/>
  <c r="AA42" i="55"/>
  <c r="AA78" i="55"/>
  <c r="AA121" i="55"/>
  <c r="AA204" i="55"/>
  <c r="V162" i="55"/>
  <c r="V42" i="55"/>
  <c r="V78" i="55"/>
  <c r="V121" i="55"/>
  <c r="V204" i="55"/>
  <c r="G162" i="55"/>
  <c r="BM161" i="55"/>
  <c r="BM41" i="55"/>
  <c r="BM77" i="55"/>
  <c r="BM120" i="55"/>
  <c r="BM203" i="55"/>
  <c r="BL161" i="55"/>
  <c r="BL41" i="55"/>
  <c r="BL77" i="55"/>
  <c r="BL120" i="55"/>
  <c r="BL203" i="55"/>
  <c r="AK161" i="55"/>
  <c r="AK41" i="55"/>
  <c r="AK77" i="55"/>
  <c r="AK120" i="55"/>
  <c r="AK203" i="55"/>
  <c r="AF161" i="55"/>
  <c r="AF41" i="55"/>
  <c r="AF77" i="55"/>
  <c r="AF120" i="55"/>
  <c r="AF203" i="55"/>
  <c r="AA161" i="55"/>
  <c r="AA41" i="55"/>
  <c r="AA77" i="55"/>
  <c r="AA120" i="55"/>
  <c r="AA203" i="55"/>
  <c r="V161" i="55"/>
  <c r="V41" i="55"/>
  <c r="V77" i="55"/>
  <c r="V120" i="55"/>
  <c r="V203" i="55"/>
  <c r="G161" i="55"/>
  <c r="BM160" i="55"/>
  <c r="BM40" i="55"/>
  <c r="BM76" i="55"/>
  <c r="BM119" i="55"/>
  <c r="BM202" i="55"/>
  <c r="BL160" i="55"/>
  <c r="BL40" i="55"/>
  <c r="BL76" i="55"/>
  <c r="BL119" i="55"/>
  <c r="BL202" i="55"/>
  <c r="AL40" i="55"/>
  <c r="AL76" i="55"/>
  <c r="AL119" i="55"/>
  <c r="AL202" i="55"/>
  <c r="AK160" i="55"/>
  <c r="AK40" i="55"/>
  <c r="AK76" i="55"/>
  <c r="AK119" i="55"/>
  <c r="AK202" i="55"/>
  <c r="AF160" i="55"/>
  <c r="AF40" i="55"/>
  <c r="AF76" i="55"/>
  <c r="AF119" i="55"/>
  <c r="AF202" i="55"/>
  <c r="AA160" i="55"/>
  <c r="AA40" i="55"/>
  <c r="AA76" i="55"/>
  <c r="AA119" i="55"/>
  <c r="AA202" i="55"/>
  <c r="V160" i="55"/>
  <c r="V40" i="55"/>
  <c r="V76" i="55"/>
  <c r="V119" i="55"/>
  <c r="V202" i="55"/>
  <c r="G160" i="55"/>
  <c r="BM159" i="55"/>
  <c r="BM39" i="55"/>
  <c r="BM75" i="55"/>
  <c r="BM118" i="55"/>
  <c r="BM201" i="55"/>
  <c r="BL159" i="55"/>
  <c r="BL39" i="55"/>
  <c r="BL75" i="55"/>
  <c r="BL118" i="55"/>
  <c r="BL201" i="55"/>
  <c r="AL39" i="55"/>
  <c r="AL75" i="55"/>
  <c r="AL118" i="55"/>
  <c r="AL201" i="55"/>
  <c r="AK159" i="55"/>
  <c r="AK39" i="55"/>
  <c r="AK75" i="55"/>
  <c r="AK118" i="55"/>
  <c r="AK201" i="55"/>
  <c r="AF159" i="55"/>
  <c r="AF39" i="55"/>
  <c r="AF75" i="55"/>
  <c r="AF118" i="55"/>
  <c r="AF201" i="55"/>
  <c r="AA159" i="55"/>
  <c r="AA39" i="55"/>
  <c r="AA75" i="55"/>
  <c r="AA118" i="55"/>
  <c r="AA201" i="55"/>
  <c r="V159" i="55"/>
  <c r="V39" i="55"/>
  <c r="V75" i="55"/>
  <c r="V118" i="55"/>
  <c r="V201" i="55"/>
  <c r="G159" i="55"/>
  <c r="BL158" i="55"/>
  <c r="BL38" i="55"/>
  <c r="BL74" i="55"/>
  <c r="BL117" i="55"/>
  <c r="BL200" i="55"/>
  <c r="AL38" i="55"/>
  <c r="AL74" i="55"/>
  <c r="AL117" i="55"/>
  <c r="AL200" i="55"/>
  <c r="AK158" i="55"/>
  <c r="AK38" i="55"/>
  <c r="AK74" i="55"/>
  <c r="AK117" i="55"/>
  <c r="AK200" i="55"/>
  <c r="AF158" i="55"/>
  <c r="AF38" i="55"/>
  <c r="AF74" i="55"/>
  <c r="AF117" i="55"/>
  <c r="AF200" i="55"/>
  <c r="AA158" i="55"/>
  <c r="AA38" i="55"/>
  <c r="AA74" i="55"/>
  <c r="AA117" i="55"/>
  <c r="AA200" i="55"/>
  <c r="V158" i="55"/>
  <c r="V38" i="55"/>
  <c r="V74" i="55"/>
  <c r="V117" i="55"/>
  <c r="V200" i="55"/>
  <c r="G158" i="55"/>
  <c r="BI157" i="55"/>
  <c r="BH157" i="55"/>
  <c r="BG157" i="55"/>
  <c r="BF157" i="55"/>
  <c r="BD157" i="55"/>
  <c r="BC157" i="55"/>
  <c r="BB157" i="55"/>
  <c r="BA157" i="55"/>
  <c r="AY157" i="55"/>
  <c r="AX157" i="55"/>
  <c r="AW157" i="55"/>
  <c r="AV157" i="55"/>
  <c r="AT157" i="55"/>
  <c r="AS157" i="55"/>
  <c r="AR157" i="55"/>
  <c r="AQ157" i="55"/>
  <c r="AJ157" i="55"/>
  <c r="AH157" i="55"/>
  <c r="AG157" i="55"/>
  <c r="AE157" i="55"/>
  <c r="AC157" i="55"/>
  <c r="AB157" i="55"/>
  <c r="Z157" i="55"/>
  <c r="X157" i="55"/>
  <c r="U157" i="55"/>
  <c r="S157" i="55"/>
  <c r="P157" i="55"/>
  <c r="O157" i="55"/>
  <c r="N157" i="55"/>
  <c r="M157" i="55"/>
  <c r="K157" i="55"/>
  <c r="J157" i="55"/>
  <c r="I157" i="55"/>
  <c r="H157" i="55"/>
  <c r="F157" i="55"/>
  <c r="D157" i="55"/>
  <c r="C157" i="55"/>
  <c r="BL156" i="55"/>
  <c r="BL36" i="55"/>
  <c r="BL72" i="55"/>
  <c r="BL115" i="55"/>
  <c r="BL198" i="55"/>
  <c r="AL36" i="55"/>
  <c r="AL72" i="55"/>
  <c r="AL115" i="55"/>
  <c r="AL198" i="55"/>
  <c r="AK156" i="55"/>
  <c r="AK36" i="55"/>
  <c r="AK72" i="55"/>
  <c r="AK115" i="55"/>
  <c r="AK198" i="55"/>
  <c r="AF156" i="55"/>
  <c r="AF36" i="55"/>
  <c r="AF72" i="55"/>
  <c r="AF115" i="55"/>
  <c r="AF198" i="55"/>
  <c r="AA156" i="55"/>
  <c r="AA36" i="55"/>
  <c r="AA72" i="55"/>
  <c r="AA115" i="55"/>
  <c r="AA198" i="55"/>
  <c r="V156" i="55"/>
  <c r="V36" i="55"/>
  <c r="V72" i="55"/>
  <c r="V115" i="55"/>
  <c r="V198" i="55"/>
  <c r="G156" i="55"/>
  <c r="BL155" i="55"/>
  <c r="BL35" i="55"/>
  <c r="BL71" i="55"/>
  <c r="BL114" i="55"/>
  <c r="BL197" i="55"/>
  <c r="AL35" i="55"/>
  <c r="AL71" i="55"/>
  <c r="AL114" i="55"/>
  <c r="AL197" i="55"/>
  <c r="AK155" i="55"/>
  <c r="AK35" i="55"/>
  <c r="AK71" i="55"/>
  <c r="AK114" i="55"/>
  <c r="AK197" i="55"/>
  <c r="AF155" i="55"/>
  <c r="AF35" i="55"/>
  <c r="AF71" i="55"/>
  <c r="AF114" i="55"/>
  <c r="AF197" i="55"/>
  <c r="AA155" i="55"/>
  <c r="AA35" i="55"/>
  <c r="AA71" i="55"/>
  <c r="AA114" i="55"/>
  <c r="AA197" i="55"/>
  <c r="V155" i="55"/>
  <c r="V35" i="55"/>
  <c r="V71" i="55"/>
  <c r="V114" i="55"/>
  <c r="V197" i="55"/>
  <c r="G155" i="55"/>
  <c r="BL34" i="55"/>
  <c r="BL70" i="55"/>
  <c r="BL113" i="55"/>
  <c r="AL34" i="55"/>
  <c r="AL70" i="55"/>
  <c r="AL113" i="55"/>
  <c r="AL196" i="55"/>
  <c r="AK154" i="55"/>
  <c r="AK34" i="55"/>
  <c r="AK70" i="55"/>
  <c r="AK113" i="55"/>
  <c r="AK196" i="55"/>
  <c r="AF154" i="55"/>
  <c r="AA154" i="55"/>
  <c r="AA34" i="55"/>
  <c r="AA70" i="55"/>
  <c r="AA113" i="55"/>
  <c r="AA196" i="55"/>
  <c r="V154" i="55"/>
  <c r="V34" i="55"/>
  <c r="V70" i="55"/>
  <c r="V113" i="55"/>
  <c r="V196" i="55"/>
  <c r="G154" i="55"/>
  <c r="BI153" i="55"/>
  <c r="BH153" i="55"/>
  <c r="BG153" i="55"/>
  <c r="BF153" i="55"/>
  <c r="BD153" i="55"/>
  <c r="BC153" i="55"/>
  <c r="BB153" i="55"/>
  <c r="BA153" i="55"/>
  <c r="AZ153" i="55"/>
  <c r="AY153" i="55"/>
  <c r="AX153" i="55"/>
  <c r="AW153" i="55"/>
  <c r="AV153" i="55"/>
  <c r="AT153" i="55"/>
  <c r="AS153" i="55"/>
  <c r="AR153" i="55"/>
  <c r="AQ153" i="55"/>
  <c r="AJ153" i="55"/>
  <c r="AH153" i="55"/>
  <c r="AG153" i="55"/>
  <c r="AE153" i="55"/>
  <c r="AC153" i="55"/>
  <c r="AB153" i="55"/>
  <c r="Z153" i="55"/>
  <c r="X153" i="55"/>
  <c r="U153" i="55"/>
  <c r="S153" i="55"/>
  <c r="P153" i="55"/>
  <c r="O153" i="55"/>
  <c r="N153" i="55"/>
  <c r="M153" i="55"/>
  <c r="K153" i="55"/>
  <c r="J153" i="55"/>
  <c r="I153" i="55"/>
  <c r="H153" i="55"/>
  <c r="F153" i="55"/>
  <c r="D153" i="55"/>
  <c r="C153" i="55"/>
  <c r="AN32" i="55"/>
  <c r="AN68" i="55"/>
  <c r="AN111" i="55"/>
  <c r="AN194" i="55"/>
  <c r="BL152" i="55"/>
  <c r="BL32" i="55"/>
  <c r="BL68" i="55"/>
  <c r="BL111" i="55"/>
  <c r="BL194" i="55"/>
  <c r="AK152" i="55"/>
  <c r="AK32" i="55"/>
  <c r="AK68" i="55"/>
  <c r="AK111" i="55"/>
  <c r="AK194" i="55"/>
  <c r="AF152" i="55"/>
  <c r="AF32" i="55"/>
  <c r="AF68" i="55"/>
  <c r="AF111" i="55"/>
  <c r="AF194" i="55"/>
  <c r="V152" i="55"/>
  <c r="V32" i="55"/>
  <c r="V68" i="55"/>
  <c r="V111" i="55"/>
  <c r="V194" i="55"/>
  <c r="G152" i="55"/>
  <c r="BL151" i="55"/>
  <c r="BL31" i="55"/>
  <c r="BL67" i="55"/>
  <c r="BL110" i="55"/>
  <c r="BL193" i="55"/>
  <c r="AK151" i="55"/>
  <c r="AK31" i="55"/>
  <c r="AK67" i="55"/>
  <c r="AK110" i="55"/>
  <c r="AK193" i="55"/>
  <c r="AF151" i="55"/>
  <c r="AF31" i="55"/>
  <c r="AF67" i="55"/>
  <c r="AF110" i="55"/>
  <c r="AF193" i="55"/>
  <c r="V151" i="55"/>
  <c r="G151" i="55"/>
  <c r="BI150" i="55"/>
  <c r="BH150" i="55"/>
  <c r="BG150" i="55"/>
  <c r="BF150" i="55"/>
  <c r="BD150" i="55"/>
  <c r="BC150" i="55"/>
  <c r="BB150" i="55"/>
  <c r="BA150" i="55"/>
  <c r="AY150" i="55"/>
  <c r="AX150" i="55"/>
  <c r="AW150" i="55"/>
  <c r="AV150" i="55"/>
  <c r="AU150" i="55"/>
  <c r="AT150" i="55"/>
  <c r="AS150" i="55"/>
  <c r="AR150" i="55"/>
  <c r="AQ150" i="55"/>
  <c r="AJ150" i="55"/>
  <c r="AH150" i="55"/>
  <c r="AG150" i="55"/>
  <c r="AE150" i="55"/>
  <c r="AB150" i="55"/>
  <c r="Z150" i="55"/>
  <c r="X150" i="55"/>
  <c r="U150" i="55"/>
  <c r="S150" i="55"/>
  <c r="P150" i="55"/>
  <c r="O150" i="55"/>
  <c r="N150" i="55"/>
  <c r="M150" i="55"/>
  <c r="K150" i="55"/>
  <c r="J150" i="55"/>
  <c r="I150" i="55"/>
  <c r="H150" i="55"/>
  <c r="F150" i="55"/>
  <c r="D150" i="55"/>
  <c r="C150" i="55"/>
  <c r="BL149" i="55"/>
  <c r="BL29" i="55"/>
  <c r="BL65" i="55"/>
  <c r="BL108" i="55"/>
  <c r="BL191" i="55"/>
  <c r="AL29" i="55"/>
  <c r="AL65" i="55"/>
  <c r="AL108" i="55"/>
  <c r="AL191" i="55"/>
  <c r="AK149" i="55"/>
  <c r="AK29" i="55"/>
  <c r="AK65" i="55"/>
  <c r="AK108" i="55"/>
  <c r="AK191" i="55"/>
  <c r="AF149" i="55"/>
  <c r="AF29" i="55"/>
  <c r="AF65" i="55"/>
  <c r="AF108" i="55"/>
  <c r="AF191" i="55"/>
  <c r="AA149" i="55"/>
  <c r="AA29" i="55"/>
  <c r="AA65" i="55"/>
  <c r="AA108" i="55"/>
  <c r="AA191" i="55"/>
  <c r="V149" i="55"/>
  <c r="V29" i="55"/>
  <c r="V65" i="55"/>
  <c r="V108" i="55"/>
  <c r="V191" i="55"/>
  <c r="G149" i="55"/>
  <c r="AN28" i="55"/>
  <c r="AN64" i="55"/>
  <c r="AN107" i="55"/>
  <c r="AN190" i="55"/>
  <c r="BL148" i="55"/>
  <c r="BL28" i="55"/>
  <c r="BL64" i="55"/>
  <c r="BL107" i="55"/>
  <c r="BL190" i="55"/>
  <c r="AL28" i="55"/>
  <c r="AL64" i="55"/>
  <c r="AL107" i="55"/>
  <c r="AL190" i="55"/>
  <c r="AK148" i="55"/>
  <c r="AK28" i="55"/>
  <c r="AK64" i="55"/>
  <c r="AK107" i="55"/>
  <c r="AK190" i="55"/>
  <c r="AF148" i="55"/>
  <c r="AF28" i="55"/>
  <c r="AF64" i="55"/>
  <c r="AF107" i="55"/>
  <c r="AF190" i="55"/>
  <c r="AA148" i="55"/>
  <c r="AA28" i="55"/>
  <c r="AA64" i="55"/>
  <c r="AA107" i="55"/>
  <c r="AA190" i="55"/>
  <c r="V148" i="55"/>
  <c r="V28" i="55"/>
  <c r="V64" i="55"/>
  <c r="V107" i="55"/>
  <c r="V190" i="55"/>
  <c r="G148" i="55"/>
  <c r="BL147" i="55"/>
  <c r="BL27" i="55"/>
  <c r="BL63" i="55"/>
  <c r="BL106" i="55"/>
  <c r="BL189" i="55"/>
  <c r="AK147" i="55"/>
  <c r="AK27" i="55"/>
  <c r="AK63" i="55"/>
  <c r="AK106" i="55"/>
  <c r="AK189" i="55"/>
  <c r="AF147" i="55"/>
  <c r="AF27" i="55"/>
  <c r="AF63" i="55"/>
  <c r="AF106" i="55"/>
  <c r="AF189" i="55"/>
  <c r="AA147" i="55"/>
  <c r="AA27" i="55"/>
  <c r="AA63" i="55"/>
  <c r="AA106" i="55"/>
  <c r="AA189" i="55"/>
  <c r="V147" i="55"/>
  <c r="V27" i="55"/>
  <c r="V63" i="55"/>
  <c r="V106" i="55"/>
  <c r="V189" i="55"/>
  <c r="G147" i="55"/>
  <c r="BL146" i="55"/>
  <c r="BL26" i="55"/>
  <c r="BL62" i="55"/>
  <c r="BL105" i="55"/>
  <c r="BL188" i="55"/>
  <c r="AK146" i="55"/>
  <c r="AK26" i="55"/>
  <c r="AK62" i="55"/>
  <c r="AK105" i="55"/>
  <c r="AK188" i="55"/>
  <c r="AF146" i="55"/>
  <c r="AF26" i="55"/>
  <c r="AF62" i="55"/>
  <c r="AF105" i="55"/>
  <c r="AF188" i="55"/>
  <c r="AA146" i="55"/>
  <c r="AA26" i="55"/>
  <c r="AA62" i="55"/>
  <c r="AA105" i="55"/>
  <c r="AA188" i="55"/>
  <c r="V146" i="55"/>
  <c r="V26" i="55"/>
  <c r="V62" i="55"/>
  <c r="V105" i="55"/>
  <c r="V188" i="55"/>
  <c r="G146" i="55"/>
  <c r="AL25" i="55"/>
  <c r="AL61" i="55"/>
  <c r="AL104" i="55"/>
  <c r="AL187" i="55"/>
  <c r="AK145" i="55"/>
  <c r="AK25" i="55"/>
  <c r="AK61" i="55"/>
  <c r="AK104" i="55"/>
  <c r="AK187" i="55"/>
  <c r="AF145" i="55"/>
  <c r="AF25" i="55"/>
  <c r="AF61" i="55"/>
  <c r="AF104" i="55"/>
  <c r="AF187" i="55"/>
  <c r="AA145" i="55"/>
  <c r="V145" i="55"/>
  <c r="V25" i="55"/>
  <c r="V61" i="55"/>
  <c r="V104" i="55"/>
  <c r="V187" i="55"/>
  <c r="G145" i="55"/>
  <c r="BI144" i="55"/>
  <c r="BH144" i="55"/>
  <c r="BG144" i="55"/>
  <c r="BF144" i="55"/>
  <c r="BD144" i="55"/>
  <c r="BC144" i="55"/>
  <c r="BB144" i="55"/>
  <c r="BA144" i="55"/>
  <c r="AY144" i="55"/>
  <c r="AX144" i="55"/>
  <c r="AW144" i="55"/>
  <c r="AV144" i="55"/>
  <c r="AT144" i="55"/>
  <c r="AS144" i="55"/>
  <c r="AR144" i="55"/>
  <c r="AQ144" i="55"/>
  <c r="AJ144" i="55"/>
  <c r="AI144" i="55"/>
  <c r="AH144" i="55"/>
  <c r="AG144" i="55"/>
  <c r="AE144" i="55"/>
  <c r="AB144" i="55"/>
  <c r="Z144" i="55"/>
  <c r="X144" i="55"/>
  <c r="U144" i="55"/>
  <c r="S144" i="55"/>
  <c r="P144" i="55"/>
  <c r="O144" i="55"/>
  <c r="N144" i="55"/>
  <c r="M144" i="55"/>
  <c r="K144" i="55"/>
  <c r="J144" i="55"/>
  <c r="I144" i="55"/>
  <c r="H144" i="55"/>
  <c r="F144" i="55"/>
  <c r="D144" i="55"/>
  <c r="C144" i="55"/>
  <c r="AK143" i="55"/>
  <c r="AK23" i="55"/>
  <c r="AK59" i="55"/>
  <c r="AK102" i="55"/>
  <c r="AK185" i="55"/>
  <c r="AF143" i="55"/>
  <c r="AF23" i="55"/>
  <c r="AF59" i="55"/>
  <c r="AF102" i="55"/>
  <c r="AF185" i="55"/>
  <c r="AA143" i="55"/>
  <c r="AA23" i="55"/>
  <c r="AA59" i="55"/>
  <c r="AA102" i="55"/>
  <c r="AA185" i="55"/>
  <c r="V143" i="55"/>
  <c r="V23" i="55"/>
  <c r="V59" i="55"/>
  <c r="V102" i="55"/>
  <c r="V185" i="55"/>
  <c r="G143" i="55"/>
  <c r="AK142" i="55"/>
  <c r="AK22" i="55"/>
  <c r="AK58" i="55"/>
  <c r="AK101" i="55"/>
  <c r="AK184" i="55"/>
  <c r="AF142" i="55"/>
  <c r="AF22" i="55"/>
  <c r="AF58" i="55"/>
  <c r="AF101" i="55"/>
  <c r="AF184" i="55"/>
  <c r="AA142" i="55"/>
  <c r="AA22" i="55"/>
  <c r="AA58" i="55"/>
  <c r="AA101" i="55"/>
  <c r="AA184" i="55"/>
  <c r="V142" i="55"/>
  <c r="V22" i="55"/>
  <c r="V58" i="55"/>
  <c r="V101" i="55"/>
  <c r="V184" i="55"/>
  <c r="G142" i="55"/>
  <c r="AL21" i="55"/>
  <c r="AL57" i="55"/>
  <c r="AL100" i="55"/>
  <c r="AL183" i="55"/>
  <c r="AK141" i="55"/>
  <c r="AK21" i="55"/>
  <c r="AK57" i="55"/>
  <c r="AK100" i="55"/>
  <c r="AK183" i="55"/>
  <c r="AF141" i="55"/>
  <c r="AF21" i="55"/>
  <c r="AF57" i="55"/>
  <c r="AF100" i="55"/>
  <c r="AF183" i="55"/>
  <c r="AA141" i="55"/>
  <c r="AA21" i="55"/>
  <c r="AA57" i="55"/>
  <c r="AA100" i="55"/>
  <c r="AA183" i="55"/>
  <c r="V141" i="55"/>
  <c r="V21" i="55"/>
  <c r="V57" i="55"/>
  <c r="V100" i="55"/>
  <c r="V183" i="55"/>
  <c r="G141" i="55"/>
  <c r="AK140" i="55"/>
  <c r="AK20" i="55"/>
  <c r="AK56" i="55"/>
  <c r="AK99" i="55"/>
  <c r="AK182" i="55"/>
  <c r="AF140" i="55"/>
  <c r="AF20" i="55"/>
  <c r="AF56" i="55"/>
  <c r="AF99" i="55"/>
  <c r="AF182" i="55"/>
  <c r="AA140" i="55"/>
  <c r="AA20" i="55"/>
  <c r="AA56" i="55"/>
  <c r="AA99" i="55"/>
  <c r="AA182" i="55"/>
  <c r="V140" i="55"/>
  <c r="V20" i="55"/>
  <c r="V56" i="55"/>
  <c r="V99" i="55"/>
  <c r="V182" i="55"/>
  <c r="G140" i="55"/>
  <c r="AL19" i="55"/>
  <c r="AL55" i="55"/>
  <c r="AL98" i="55"/>
  <c r="AL181" i="55"/>
  <c r="AK139" i="55"/>
  <c r="AK19" i="55"/>
  <c r="AK55" i="55"/>
  <c r="AK98" i="55"/>
  <c r="AK181" i="55"/>
  <c r="AF139" i="55"/>
  <c r="AF19" i="55"/>
  <c r="AF55" i="55"/>
  <c r="AF98" i="55"/>
  <c r="AF181" i="55"/>
  <c r="AA139" i="55"/>
  <c r="AA19" i="55"/>
  <c r="AA55" i="55"/>
  <c r="AA98" i="55"/>
  <c r="AA181" i="55"/>
  <c r="V139" i="55"/>
  <c r="V19" i="55"/>
  <c r="V55" i="55"/>
  <c r="V98" i="55"/>
  <c r="V181" i="55"/>
  <c r="G139" i="55"/>
  <c r="AL18" i="55"/>
  <c r="AL54" i="55"/>
  <c r="AL97" i="55"/>
  <c r="AL180" i="55"/>
  <c r="AK138" i="55"/>
  <c r="AK18" i="55"/>
  <c r="AK54" i="55"/>
  <c r="AK97" i="55"/>
  <c r="AK180" i="55"/>
  <c r="AF138" i="55"/>
  <c r="AF18" i="55"/>
  <c r="AF54" i="55"/>
  <c r="AF97" i="55"/>
  <c r="AF180" i="55"/>
  <c r="AA138" i="55"/>
  <c r="AA18" i="55"/>
  <c r="AA54" i="55"/>
  <c r="AA97" i="55"/>
  <c r="AA180" i="55"/>
  <c r="V138" i="55"/>
  <c r="V18" i="55"/>
  <c r="V54" i="55"/>
  <c r="V97" i="55"/>
  <c r="V180" i="55"/>
  <c r="G138" i="55"/>
  <c r="AK137" i="55"/>
  <c r="AK17" i="55"/>
  <c r="AK53" i="55"/>
  <c r="AK96" i="55"/>
  <c r="AK179" i="55"/>
  <c r="AF137" i="55"/>
  <c r="AF17" i="55"/>
  <c r="AF53" i="55"/>
  <c r="AF96" i="55"/>
  <c r="AF179" i="55"/>
  <c r="AA137" i="55"/>
  <c r="AA17" i="55"/>
  <c r="AA53" i="55"/>
  <c r="AA96" i="55"/>
  <c r="AA179" i="55"/>
  <c r="V137" i="55"/>
  <c r="V17" i="55"/>
  <c r="V53" i="55"/>
  <c r="V96" i="55"/>
  <c r="V179" i="55"/>
  <c r="G137" i="55"/>
  <c r="AL16" i="55"/>
  <c r="AL52" i="55"/>
  <c r="AL95" i="55"/>
  <c r="AL178" i="55"/>
  <c r="AK136" i="55"/>
  <c r="AK16" i="55"/>
  <c r="AK52" i="55"/>
  <c r="AK95" i="55"/>
  <c r="AK178" i="55"/>
  <c r="AF136" i="55"/>
  <c r="AF16" i="55"/>
  <c r="AF52" i="55"/>
  <c r="AF95" i="55"/>
  <c r="AF178" i="55"/>
  <c r="AA136" i="55"/>
  <c r="AA16" i="55"/>
  <c r="AA52" i="55"/>
  <c r="AA95" i="55"/>
  <c r="AA178" i="55"/>
  <c r="V136" i="55"/>
  <c r="V16" i="55"/>
  <c r="V52" i="55"/>
  <c r="V95" i="55"/>
  <c r="V178" i="55"/>
  <c r="G136" i="55"/>
  <c r="BI135" i="55"/>
  <c r="BH135" i="55"/>
  <c r="BG135" i="55"/>
  <c r="BF135" i="55"/>
  <c r="BD135" i="55"/>
  <c r="BC135" i="55"/>
  <c r="BB135" i="55"/>
  <c r="BA135" i="55"/>
  <c r="AY135" i="55"/>
  <c r="AX135" i="55"/>
  <c r="AW135" i="55"/>
  <c r="AV135" i="55"/>
  <c r="AV163" i="55"/>
  <c r="AT135" i="55"/>
  <c r="AS135" i="55"/>
  <c r="AR135" i="55"/>
  <c r="AQ135" i="55"/>
  <c r="AJ135" i="55"/>
  <c r="AI135" i="55"/>
  <c r="AH135" i="55"/>
  <c r="AG135" i="55"/>
  <c r="AE135" i="55"/>
  <c r="AE163" i="55"/>
  <c r="AD135" i="55"/>
  <c r="AC135" i="55"/>
  <c r="AB135" i="55"/>
  <c r="Z135" i="55"/>
  <c r="Y135" i="55"/>
  <c r="Y163" i="55"/>
  <c r="X135" i="55"/>
  <c r="W135" i="55"/>
  <c r="W163" i="55"/>
  <c r="U135" i="55"/>
  <c r="U163" i="55"/>
  <c r="T135" i="55"/>
  <c r="T163" i="55"/>
  <c r="S135" i="55"/>
  <c r="R135" i="55"/>
  <c r="R163" i="55"/>
  <c r="P135" i="55"/>
  <c r="O135" i="55"/>
  <c r="N135" i="55"/>
  <c r="M135" i="55"/>
  <c r="K135" i="55"/>
  <c r="J135" i="55"/>
  <c r="J163" i="55"/>
  <c r="I135" i="55"/>
  <c r="H135" i="55"/>
  <c r="F135" i="55"/>
  <c r="E135" i="55"/>
  <c r="E163" i="55"/>
  <c r="D135" i="55"/>
  <c r="C135" i="55"/>
  <c r="BN40" i="54"/>
  <c r="BL40" i="54"/>
  <c r="BJ40" i="54"/>
  <c r="BI40" i="54"/>
  <c r="BN39" i="54"/>
  <c r="BL39" i="54"/>
  <c r="BJ39" i="54"/>
  <c r="BI39" i="54"/>
  <c r="BN38" i="54"/>
  <c r="BL38" i="54"/>
  <c r="BJ38" i="54"/>
  <c r="BI38" i="54"/>
  <c r="BN37" i="54"/>
  <c r="BL37" i="54"/>
  <c r="BJ37" i="54"/>
  <c r="BI37" i="54"/>
  <c r="BN36" i="54"/>
  <c r="BL36" i="54"/>
  <c r="BJ36" i="54"/>
  <c r="BI36" i="54"/>
  <c r="BN34" i="54"/>
  <c r="BM34" i="54"/>
  <c r="BL34" i="54"/>
  <c r="BK34" i="54"/>
  <c r="BJ34" i="54"/>
  <c r="BI34" i="54"/>
  <c r="BN33" i="54"/>
  <c r="BL33" i="54"/>
  <c r="BK33" i="54"/>
  <c r="BJ33" i="54"/>
  <c r="BI33" i="54"/>
  <c r="BN32" i="54"/>
  <c r="BM32" i="54"/>
  <c r="BL32" i="54"/>
  <c r="BK32" i="54"/>
  <c r="BJ32" i="54"/>
  <c r="BI32" i="54"/>
  <c r="BN30" i="54"/>
  <c r="BM30" i="54"/>
  <c r="BL30" i="54"/>
  <c r="BK30" i="54"/>
  <c r="BJ30" i="54"/>
  <c r="BI30" i="54"/>
  <c r="BN29" i="54"/>
  <c r="BL29" i="54"/>
  <c r="BK29" i="54"/>
  <c r="BJ29" i="54"/>
  <c r="BI29" i="54"/>
  <c r="BN27" i="54"/>
  <c r="BL27" i="54"/>
  <c r="BK27" i="54"/>
  <c r="BJ27" i="54"/>
  <c r="BI27" i="54"/>
  <c r="BN26" i="54"/>
  <c r="BM26" i="54"/>
  <c r="BL26" i="54"/>
  <c r="BK26" i="54"/>
  <c r="BJ26" i="54"/>
  <c r="BI26" i="54"/>
  <c r="BN25" i="54"/>
  <c r="BM25" i="54"/>
  <c r="BL25" i="54"/>
  <c r="BK25" i="54"/>
  <c r="BJ25" i="54"/>
  <c r="BI25" i="54"/>
  <c r="BN24" i="54"/>
  <c r="BM24" i="54"/>
  <c r="BL24" i="54"/>
  <c r="BK24" i="54"/>
  <c r="BJ24" i="54"/>
  <c r="BI24" i="54"/>
  <c r="BN23" i="54"/>
  <c r="BM23" i="54"/>
  <c r="BL23" i="54"/>
  <c r="BK23" i="54"/>
  <c r="BJ23" i="54"/>
  <c r="BI23" i="54"/>
  <c r="BI21" i="54"/>
  <c r="BJ21" i="54"/>
  <c r="BK21" i="54"/>
  <c r="BL21" i="54"/>
  <c r="BM21" i="54"/>
  <c r="BN21" i="54"/>
  <c r="BI15" i="54"/>
  <c r="BJ15" i="54"/>
  <c r="BK15" i="54"/>
  <c r="BL15" i="54"/>
  <c r="BM15" i="54"/>
  <c r="BN15" i="54"/>
  <c r="BI16" i="54"/>
  <c r="BJ16" i="54"/>
  <c r="BK16" i="54"/>
  <c r="BL16" i="54"/>
  <c r="BM16" i="54"/>
  <c r="BN16" i="54"/>
  <c r="BI17" i="54"/>
  <c r="BJ17" i="54"/>
  <c r="BK17" i="54"/>
  <c r="BL17" i="54"/>
  <c r="BM17" i="54"/>
  <c r="BN17" i="54"/>
  <c r="BI18" i="54"/>
  <c r="BJ18" i="54"/>
  <c r="BK18" i="54"/>
  <c r="BL18" i="54"/>
  <c r="BM18" i="54"/>
  <c r="BN18" i="54"/>
  <c r="BI19" i="54"/>
  <c r="BJ19" i="54"/>
  <c r="BK19" i="54"/>
  <c r="BL19" i="54"/>
  <c r="BM19" i="54"/>
  <c r="BN19" i="54"/>
  <c r="BI20" i="54"/>
  <c r="BJ20" i="54"/>
  <c r="BK20" i="54"/>
  <c r="BL20" i="54"/>
  <c r="BM20" i="54"/>
  <c r="BN20" i="54"/>
  <c r="BH14" i="54"/>
  <c r="BI14" i="54"/>
  <c r="BJ14" i="54"/>
  <c r="BK14" i="54"/>
  <c r="BL14" i="54"/>
  <c r="BM14" i="54"/>
  <c r="BN14" i="54"/>
  <c r="BO14" i="54"/>
  <c r="AU13" i="54"/>
  <c r="AV13" i="54"/>
  <c r="AU22" i="54"/>
  <c r="AV22" i="54"/>
  <c r="AU28" i="54"/>
  <c r="AV28" i="54"/>
  <c r="AU31" i="54"/>
  <c r="AV31" i="54"/>
  <c r="AV35" i="54"/>
  <c r="AV41" i="54"/>
  <c r="AU35" i="54"/>
  <c r="AP20" i="54"/>
  <c r="AP13" i="54"/>
  <c r="AP22" i="54"/>
  <c r="AP28" i="54"/>
  <c r="AP31" i="54"/>
  <c r="AP35" i="54"/>
  <c r="AP41" i="54"/>
  <c r="AH13" i="54"/>
  <c r="AH22" i="54"/>
  <c r="AH28" i="54"/>
  <c r="AH31" i="54"/>
  <c r="AH35" i="54"/>
  <c r="AH41" i="54"/>
  <c r="AM40" i="54"/>
  <c r="Y40" i="54"/>
  <c r="AD40" i="54"/>
  <c r="K40" i="54"/>
  <c r="P40" i="54"/>
  <c r="AM39" i="54"/>
  <c r="Y39" i="54"/>
  <c r="AD39" i="54"/>
  <c r="K39" i="54"/>
  <c r="P39" i="54"/>
  <c r="AM38" i="54"/>
  <c r="Y38" i="54"/>
  <c r="AD38" i="54"/>
  <c r="K38" i="54"/>
  <c r="P38" i="54"/>
  <c r="AM37" i="54"/>
  <c r="AM36" i="54"/>
  <c r="AM35" i="54"/>
  <c r="Y37" i="54"/>
  <c r="AD37" i="54"/>
  <c r="K37" i="54"/>
  <c r="P37" i="54"/>
  <c r="Y36" i="54"/>
  <c r="Y35" i="54"/>
  <c r="K36" i="54"/>
  <c r="K35" i="54"/>
  <c r="AS35" i="54"/>
  <c r="AR35" i="54"/>
  <c r="AQ35" i="54"/>
  <c r="AO35" i="54"/>
  <c r="AN35" i="54"/>
  <c r="AL35" i="54"/>
  <c r="AK35" i="54"/>
  <c r="AJ35" i="54"/>
  <c r="AI35" i="54"/>
  <c r="AG35" i="54"/>
  <c r="AF35" i="54"/>
  <c r="AC35" i="54"/>
  <c r="AB35" i="54"/>
  <c r="AA35" i="54"/>
  <c r="Z35" i="54"/>
  <c r="X35" i="54"/>
  <c r="W35" i="54"/>
  <c r="V35" i="54"/>
  <c r="U35" i="54"/>
  <c r="T35" i="54"/>
  <c r="S35" i="54"/>
  <c r="R35" i="54"/>
  <c r="Q35" i="54"/>
  <c r="O35" i="54"/>
  <c r="N35" i="54"/>
  <c r="M35" i="54"/>
  <c r="L35" i="54"/>
  <c r="J35" i="54"/>
  <c r="I35" i="54"/>
  <c r="H35" i="54"/>
  <c r="G35" i="54"/>
  <c r="F35" i="54"/>
  <c r="E35" i="54"/>
  <c r="D35" i="54"/>
  <c r="C35" i="54"/>
  <c r="AM34" i="54"/>
  <c r="Y34" i="54"/>
  <c r="AD34" i="54"/>
  <c r="K34" i="54"/>
  <c r="P34" i="54"/>
  <c r="AM33" i="54"/>
  <c r="AM32" i="54"/>
  <c r="AM31" i="54"/>
  <c r="Y33" i="54"/>
  <c r="AD33" i="54"/>
  <c r="K33" i="54"/>
  <c r="P33" i="54"/>
  <c r="Y32" i="54"/>
  <c r="AD32" i="54"/>
  <c r="K32" i="54"/>
  <c r="P32" i="54"/>
  <c r="K31" i="54"/>
  <c r="AS31" i="54"/>
  <c r="AR31" i="54"/>
  <c r="AQ31" i="54"/>
  <c r="AO31" i="54"/>
  <c r="AN31" i="54"/>
  <c r="AL31" i="54"/>
  <c r="AK31" i="54"/>
  <c r="AJ31" i="54"/>
  <c r="AI31" i="54"/>
  <c r="AG31" i="54"/>
  <c r="AF31" i="54"/>
  <c r="AC31" i="54"/>
  <c r="AB31" i="54"/>
  <c r="AA31" i="54"/>
  <c r="Z31" i="54"/>
  <c r="X31" i="54"/>
  <c r="W31" i="54"/>
  <c r="V31" i="54"/>
  <c r="U31" i="54"/>
  <c r="T31" i="54"/>
  <c r="S31" i="54"/>
  <c r="R31" i="54"/>
  <c r="Q31" i="54"/>
  <c r="O31" i="54"/>
  <c r="N31" i="54"/>
  <c r="M31" i="54"/>
  <c r="L31" i="54"/>
  <c r="J31" i="54"/>
  <c r="I31" i="54"/>
  <c r="H31" i="54"/>
  <c r="G31" i="54"/>
  <c r="F31" i="54"/>
  <c r="E31" i="54"/>
  <c r="D31" i="54"/>
  <c r="C31" i="54"/>
  <c r="AM30" i="54"/>
  <c r="Y30" i="54"/>
  <c r="Y29" i="54"/>
  <c r="Y28" i="54"/>
  <c r="K30" i="54"/>
  <c r="P30" i="54"/>
  <c r="AM29" i="54"/>
  <c r="AM28" i="54"/>
  <c r="AD29" i="54"/>
  <c r="K29" i="54"/>
  <c r="P29" i="54"/>
  <c r="AS28" i="54"/>
  <c r="AR28" i="54"/>
  <c r="AQ28" i="54"/>
  <c r="AO28" i="54"/>
  <c r="AN28" i="54"/>
  <c r="AL28" i="54"/>
  <c r="AK28" i="54"/>
  <c r="AJ28" i="54"/>
  <c r="AI28" i="54"/>
  <c r="AG28" i="54"/>
  <c r="AF28" i="54"/>
  <c r="AC28" i="54"/>
  <c r="AB28" i="54"/>
  <c r="AA28" i="54"/>
  <c r="Z28" i="54"/>
  <c r="Z13" i="54"/>
  <c r="Z22" i="54"/>
  <c r="Z41" i="54"/>
  <c r="X28" i="54"/>
  <c r="W28" i="54"/>
  <c r="V28" i="54"/>
  <c r="U28" i="54"/>
  <c r="T28" i="54"/>
  <c r="S28" i="54"/>
  <c r="R28" i="54"/>
  <c r="R13" i="54"/>
  <c r="R22" i="54"/>
  <c r="R41" i="54"/>
  <c r="Q28" i="54"/>
  <c r="O28" i="54"/>
  <c r="N28" i="54"/>
  <c r="M28" i="54"/>
  <c r="L28" i="54"/>
  <c r="J28" i="54"/>
  <c r="J13" i="54"/>
  <c r="J22" i="54"/>
  <c r="J41" i="54"/>
  <c r="I28" i="54"/>
  <c r="H28" i="54"/>
  <c r="G28" i="54"/>
  <c r="F28" i="54"/>
  <c r="E28" i="54"/>
  <c r="D28" i="54"/>
  <c r="C28" i="54"/>
  <c r="AM27" i="54"/>
  <c r="Y27" i="54"/>
  <c r="AD27" i="54"/>
  <c r="K27" i="54"/>
  <c r="P27" i="54"/>
  <c r="AM26" i="54"/>
  <c r="Y26" i="54"/>
  <c r="AD26" i="54"/>
  <c r="K26" i="54"/>
  <c r="P26" i="54"/>
  <c r="AM25" i="54"/>
  <c r="Y25" i="54"/>
  <c r="AD25" i="54"/>
  <c r="K25" i="54"/>
  <c r="P25" i="54"/>
  <c r="AM24" i="54"/>
  <c r="AM23" i="54"/>
  <c r="AM22" i="54"/>
  <c r="Y24" i="54"/>
  <c r="AD24" i="54"/>
  <c r="K24" i="54"/>
  <c r="P24" i="54"/>
  <c r="Y23" i="54"/>
  <c r="Y22" i="54"/>
  <c r="K23" i="54"/>
  <c r="K22" i="54"/>
  <c r="AS22" i="54"/>
  <c r="AR22" i="54"/>
  <c r="AQ22" i="54"/>
  <c r="AO22" i="54"/>
  <c r="AN22" i="54"/>
  <c r="AL22" i="54"/>
  <c r="AK22" i="54"/>
  <c r="AJ22" i="54"/>
  <c r="AI22" i="54"/>
  <c r="AG22" i="54"/>
  <c r="AF22" i="54"/>
  <c r="AC22" i="54"/>
  <c r="AB22" i="54"/>
  <c r="AA22" i="54"/>
  <c r="X22" i="54"/>
  <c r="W22" i="54"/>
  <c r="V22" i="54"/>
  <c r="U22" i="54"/>
  <c r="T22" i="54"/>
  <c r="S22" i="54"/>
  <c r="O22" i="54"/>
  <c r="N22" i="54"/>
  <c r="M22" i="54"/>
  <c r="L22" i="54"/>
  <c r="I22" i="54"/>
  <c r="H22" i="54"/>
  <c r="G22" i="54"/>
  <c r="F22" i="54"/>
  <c r="E22" i="54"/>
  <c r="D22" i="54"/>
  <c r="C22" i="54"/>
  <c r="AM21" i="54"/>
  <c r="AR21" i="54"/>
  <c r="Y21" i="54"/>
  <c r="AD21" i="54"/>
  <c r="K21" i="54"/>
  <c r="K14" i="54"/>
  <c r="K15" i="54"/>
  <c r="K16" i="54"/>
  <c r="K17" i="54"/>
  <c r="K18" i="54"/>
  <c r="K19" i="54"/>
  <c r="K20" i="54"/>
  <c r="K13" i="54"/>
  <c r="AM20" i="54"/>
  <c r="AO20" i="54"/>
  <c r="AR20" i="54"/>
  <c r="AQ20" i="54"/>
  <c r="AN20" i="54"/>
  <c r="Y20" i="54"/>
  <c r="AD20" i="54"/>
  <c r="P20" i="54"/>
  <c r="AM19" i="54"/>
  <c r="AR19" i="54"/>
  <c r="Y19" i="54"/>
  <c r="AD19" i="54"/>
  <c r="P19" i="54"/>
  <c r="AM18" i="54"/>
  <c r="AR18" i="54"/>
  <c r="Y18" i="54"/>
  <c r="AD18" i="54"/>
  <c r="P18" i="54"/>
  <c r="AM17" i="54"/>
  <c r="AR17" i="54"/>
  <c r="Y17" i="54"/>
  <c r="AD17" i="54"/>
  <c r="P17" i="54"/>
  <c r="AM16" i="54"/>
  <c r="AR16" i="54"/>
  <c r="Y16" i="54"/>
  <c r="AD16" i="54"/>
  <c r="P16" i="54"/>
  <c r="AM15" i="54"/>
  <c r="AR15" i="54"/>
  <c r="Y15" i="54"/>
  <c r="AD15" i="54"/>
  <c r="P15" i="54"/>
  <c r="AM14" i="54"/>
  <c r="AR14" i="54"/>
  <c r="AM13" i="54"/>
  <c r="Y14" i="54"/>
  <c r="AD14" i="54"/>
  <c r="P14" i="54"/>
  <c r="AS13" i="54"/>
  <c r="AS41" i="54"/>
  <c r="AQ13" i="54"/>
  <c r="AQ41" i="54"/>
  <c r="AO13" i="54"/>
  <c r="AO41" i="54"/>
  <c r="AN13" i="54"/>
  <c r="AN41" i="54"/>
  <c r="AL13" i="54"/>
  <c r="AL41" i="54"/>
  <c r="AK13" i="54"/>
  <c r="AK41" i="54"/>
  <c r="AJ13" i="54"/>
  <c r="AJ41" i="54"/>
  <c r="AI13" i="54"/>
  <c r="AI41" i="54"/>
  <c r="AG13" i="54"/>
  <c r="AG41" i="54"/>
  <c r="AF13" i="54"/>
  <c r="AF41" i="54"/>
  <c r="AE13" i="54"/>
  <c r="AE41" i="54"/>
  <c r="AC13" i="54"/>
  <c r="AC41" i="54"/>
  <c r="AB13" i="54"/>
  <c r="AB41" i="54"/>
  <c r="AA13" i="54"/>
  <c r="AA41" i="54"/>
  <c r="X13" i="54"/>
  <c r="X41" i="54"/>
  <c r="W13" i="54"/>
  <c r="W41" i="54"/>
  <c r="V13" i="54"/>
  <c r="V41" i="54"/>
  <c r="U13" i="54"/>
  <c r="U41" i="54"/>
  <c r="T13" i="54"/>
  <c r="T41" i="54"/>
  <c r="S13" i="54"/>
  <c r="S41" i="54"/>
  <c r="Q13" i="54"/>
  <c r="Q41" i="54"/>
  <c r="O13" i="54"/>
  <c r="O41" i="54"/>
  <c r="N13" i="54"/>
  <c r="N41" i="54"/>
  <c r="M13" i="54"/>
  <c r="M41" i="54"/>
  <c r="L13" i="54"/>
  <c r="L41" i="54"/>
  <c r="I13" i="54"/>
  <c r="I41" i="54"/>
  <c r="H13" i="54"/>
  <c r="H41" i="54"/>
  <c r="G13" i="54"/>
  <c r="G41" i="54"/>
  <c r="F13" i="54"/>
  <c r="F41" i="54"/>
  <c r="E13" i="54"/>
  <c r="E41" i="54"/>
  <c r="D13" i="54"/>
  <c r="D41" i="54"/>
  <c r="C13" i="54"/>
  <c r="C41" i="54"/>
  <c r="BM158" i="55"/>
  <c r="AN38" i="55"/>
  <c r="BM38" i="55"/>
  <c r="AN74" i="55"/>
  <c r="BM74" i="55"/>
  <c r="AN117" i="55"/>
  <c r="BM117" i="55"/>
  <c r="BM200" i="55"/>
  <c r="AN200" i="55"/>
  <c r="BM151" i="55"/>
  <c r="AN31" i="55"/>
  <c r="BM31" i="55"/>
  <c r="AN67" i="55"/>
  <c r="BM67" i="55"/>
  <c r="AN110" i="55"/>
  <c r="BM110" i="55"/>
  <c r="BM193" i="55"/>
  <c r="AN193" i="55"/>
  <c r="BM156" i="55"/>
  <c r="AN36" i="55"/>
  <c r="BM36" i="55"/>
  <c r="AN72" i="55"/>
  <c r="BM72" i="55"/>
  <c r="AN115" i="55"/>
  <c r="BM115" i="55"/>
  <c r="BM198" i="55"/>
  <c r="AN198" i="55"/>
  <c r="BM155" i="55"/>
  <c r="AN35" i="55"/>
  <c r="BM35" i="55"/>
  <c r="AN71" i="55"/>
  <c r="BM71" i="55"/>
  <c r="AN114" i="55"/>
  <c r="BM114" i="55"/>
  <c r="BM197" i="55"/>
  <c r="AN197" i="55"/>
  <c r="AN34" i="55"/>
  <c r="BM34" i="55"/>
  <c r="AN70" i="55"/>
  <c r="BM70" i="55"/>
  <c r="AN113" i="55"/>
  <c r="BM113" i="55"/>
  <c r="AN196" i="55"/>
  <c r="BM147" i="55"/>
  <c r="AN27" i="55"/>
  <c r="BM27" i="55"/>
  <c r="AN63" i="55"/>
  <c r="BM63" i="55"/>
  <c r="AN106" i="55"/>
  <c r="BM106" i="55"/>
  <c r="BM189" i="55"/>
  <c r="AN189" i="55"/>
  <c r="BM149" i="55"/>
  <c r="AN29" i="55"/>
  <c r="BM29" i="55"/>
  <c r="AN65" i="55"/>
  <c r="BM65" i="55"/>
  <c r="AN108" i="55"/>
  <c r="BM108" i="55"/>
  <c r="BM191" i="55"/>
  <c r="AN191" i="55"/>
  <c r="BM146" i="55"/>
  <c r="AN26" i="55"/>
  <c r="BM26" i="55"/>
  <c r="AN62" i="55"/>
  <c r="BM62" i="55"/>
  <c r="AN105" i="55"/>
  <c r="BM105" i="55"/>
  <c r="BM188" i="55"/>
  <c r="AN188" i="55"/>
  <c r="BM145" i="55"/>
  <c r="AN25" i="55"/>
  <c r="BM25" i="55"/>
  <c r="AN61" i="55"/>
  <c r="BM61" i="55"/>
  <c r="AN104" i="55"/>
  <c r="BM104" i="55"/>
  <c r="BM187" i="55"/>
  <c r="AN187" i="55"/>
  <c r="X163" i="55"/>
  <c r="V150" i="55"/>
  <c r="V31" i="55"/>
  <c r="V67" i="55"/>
  <c r="V110" i="55"/>
  <c r="V193" i="55"/>
  <c r="AF153" i="55"/>
  <c r="AF34" i="55"/>
  <c r="AF70" i="55"/>
  <c r="AF113" i="55"/>
  <c r="AF196" i="55"/>
  <c r="AA144" i="55"/>
  <c r="AA25" i="55"/>
  <c r="AA61" i="55"/>
  <c r="AA104" i="55"/>
  <c r="AA187" i="55"/>
  <c r="BK161" i="55"/>
  <c r="AL41" i="55"/>
  <c r="BK41" i="55"/>
  <c r="AL77" i="55"/>
  <c r="BK77" i="55"/>
  <c r="AL120" i="55"/>
  <c r="BK120" i="55"/>
  <c r="BK203" i="55"/>
  <c r="AL203" i="55"/>
  <c r="BK147" i="55"/>
  <c r="AL27" i="55"/>
  <c r="BK27" i="55"/>
  <c r="AL63" i="55"/>
  <c r="BK63" i="55"/>
  <c r="AL106" i="55"/>
  <c r="BK106" i="55"/>
  <c r="BK189" i="55"/>
  <c r="AL189" i="55"/>
  <c r="BK146" i="55"/>
  <c r="AL26" i="55"/>
  <c r="BK26" i="55"/>
  <c r="AL62" i="55"/>
  <c r="BK62" i="55"/>
  <c r="AL105" i="55"/>
  <c r="BK105" i="55"/>
  <c r="BK188" i="55"/>
  <c r="AL188" i="55"/>
  <c r="BK142" i="55"/>
  <c r="AL22" i="55"/>
  <c r="BK22" i="55"/>
  <c r="AL58" i="55"/>
  <c r="BK58" i="55"/>
  <c r="AL101" i="55"/>
  <c r="BK101" i="55"/>
  <c r="BK184" i="55"/>
  <c r="AL184" i="55"/>
  <c r="BK140" i="55"/>
  <c r="AL20" i="55"/>
  <c r="BK20" i="55"/>
  <c r="AL56" i="55"/>
  <c r="BK56" i="55"/>
  <c r="AL99" i="55"/>
  <c r="BK99" i="55"/>
  <c r="BK182" i="55"/>
  <c r="AL182" i="55"/>
  <c r="BK143" i="55"/>
  <c r="AL23" i="55"/>
  <c r="BK23" i="55"/>
  <c r="AL59" i="55"/>
  <c r="BK59" i="55"/>
  <c r="AL102" i="55"/>
  <c r="BK102" i="55"/>
  <c r="BK185" i="55"/>
  <c r="AL185" i="55"/>
  <c r="BK137" i="55"/>
  <c r="AL17" i="55"/>
  <c r="BK17" i="55"/>
  <c r="AL53" i="55"/>
  <c r="BK53" i="55"/>
  <c r="AL96" i="55"/>
  <c r="BK96" i="55"/>
  <c r="BK179" i="55"/>
  <c r="AL179" i="55"/>
  <c r="BJ153" i="55"/>
  <c r="AZ157" i="55"/>
  <c r="BE157" i="55"/>
  <c r="BD163" i="55"/>
  <c r="AZ150" i="55"/>
  <c r="N163" i="55"/>
  <c r="O163" i="55"/>
  <c r="G153" i="55"/>
  <c r="AU157" i="55"/>
  <c r="BE144" i="55"/>
  <c r="V153" i="55"/>
  <c r="AU153" i="55"/>
  <c r="AA153" i="55"/>
  <c r="BB163" i="55"/>
  <c r="G16" i="55"/>
  <c r="AP16" i="55"/>
  <c r="AP52" i="55"/>
  <c r="AP95" i="55"/>
  <c r="AP178" i="55"/>
  <c r="AS163" i="55"/>
  <c r="K163" i="55"/>
  <c r="AZ144" i="55"/>
  <c r="L150" i="55"/>
  <c r="AZ135" i="55"/>
  <c r="Q157" i="55"/>
  <c r="AW163" i="55"/>
  <c r="AO150" i="55"/>
  <c r="F163" i="55"/>
  <c r="P163" i="55"/>
  <c r="Z163" i="55"/>
  <c r="V157" i="55"/>
  <c r="G150" i="55"/>
  <c r="AK150" i="55"/>
  <c r="AA150" i="55"/>
  <c r="S163" i="55"/>
  <c r="AF157" i="55"/>
  <c r="AF150" i="55"/>
  <c r="AF135" i="55"/>
  <c r="V144" i="55"/>
  <c r="V135" i="55"/>
  <c r="M163" i="55"/>
  <c r="Q135" i="55"/>
  <c r="AA135" i="55"/>
  <c r="AA157" i="55"/>
  <c r="Q153" i="55"/>
  <c r="Q150" i="55"/>
  <c r="Q144" i="55"/>
  <c r="L157" i="55"/>
  <c r="L153" i="55"/>
  <c r="L144" i="55"/>
  <c r="H163" i="55"/>
  <c r="L135" i="55"/>
  <c r="G157" i="55"/>
  <c r="G135" i="55"/>
  <c r="BJ157" i="55"/>
  <c r="BF163" i="55"/>
  <c r="BI163" i="55"/>
  <c r="BG163" i="55"/>
  <c r="BH163" i="55"/>
  <c r="BJ150" i="55"/>
  <c r="BJ144" i="55"/>
  <c r="BJ135" i="55"/>
  <c r="BE153" i="55"/>
  <c r="BA163" i="55"/>
  <c r="BC163" i="55"/>
  <c r="BE150" i="55"/>
  <c r="BE135" i="55"/>
  <c r="AX163" i="55"/>
  <c r="BM157" i="55"/>
  <c r="AY163" i="55"/>
  <c r="AZ163" i="55"/>
  <c r="AQ163" i="55"/>
  <c r="AR163" i="55"/>
  <c r="AT163" i="55"/>
  <c r="AU144" i="55"/>
  <c r="AU135" i="55"/>
  <c r="BN157" i="55"/>
  <c r="AG163" i="55"/>
  <c r="AK157" i="55"/>
  <c r="AK153" i="55"/>
  <c r="AH163" i="55"/>
  <c r="AI163" i="55"/>
  <c r="BN150" i="55"/>
  <c r="AJ163" i="55"/>
  <c r="AK144" i="55"/>
  <c r="AP27" i="55"/>
  <c r="AP63" i="55"/>
  <c r="AP106" i="55"/>
  <c r="AP189" i="55"/>
  <c r="BN135" i="55"/>
  <c r="AK135" i="55"/>
  <c r="AP18" i="55"/>
  <c r="AP54" i="55"/>
  <c r="AP97" i="55"/>
  <c r="AP180" i="55"/>
  <c r="AP35" i="55"/>
  <c r="AP71" i="55"/>
  <c r="AP114" i="55"/>
  <c r="AP197" i="55"/>
  <c r="AP31" i="55"/>
  <c r="AP67" i="55"/>
  <c r="AP110" i="55"/>
  <c r="AP193" i="55"/>
  <c r="BL150" i="55"/>
  <c r="AP32" i="55"/>
  <c r="AP68" i="55"/>
  <c r="AP111" i="55"/>
  <c r="AP194" i="55"/>
  <c r="AB163" i="55"/>
  <c r="AF144" i="55"/>
  <c r="AD163" i="55"/>
  <c r="AP28" i="55"/>
  <c r="AP64" i="55"/>
  <c r="AP107" i="55"/>
  <c r="AP190" i="55"/>
  <c r="AP29" i="55"/>
  <c r="AP65" i="55"/>
  <c r="AP108" i="55"/>
  <c r="AP191" i="55"/>
  <c r="AP17" i="55"/>
  <c r="AP53" i="55"/>
  <c r="AP96" i="55"/>
  <c r="AP179" i="55"/>
  <c r="AP19" i="55"/>
  <c r="AP55" i="55"/>
  <c r="AP98" i="55"/>
  <c r="AP181" i="55"/>
  <c r="AP21" i="55"/>
  <c r="AP57" i="55"/>
  <c r="AP100" i="55"/>
  <c r="AP183" i="55"/>
  <c r="I163" i="55"/>
  <c r="AP39" i="55"/>
  <c r="AP75" i="55"/>
  <c r="AP118" i="55"/>
  <c r="AP201" i="55"/>
  <c r="AP40" i="55"/>
  <c r="AP76" i="55"/>
  <c r="AP119" i="55"/>
  <c r="AP202" i="55"/>
  <c r="AP42" i="55"/>
  <c r="AP78" i="55"/>
  <c r="AP121" i="55"/>
  <c r="AP204" i="55"/>
  <c r="BK158" i="55"/>
  <c r="AP38" i="55"/>
  <c r="AP74" i="55"/>
  <c r="AP117" i="55"/>
  <c r="AP200" i="55"/>
  <c r="AP36" i="55"/>
  <c r="AP72" i="55"/>
  <c r="AP115" i="55"/>
  <c r="AP198" i="55"/>
  <c r="AP34" i="55"/>
  <c r="AP70" i="55"/>
  <c r="AP113" i="55"/>
  <c r="AP196" i="55"/>
  <c r="C163" i="55"/>
  <c r="BK154" i="55"/>
  <c r="D163" i="55"/>
  <c r="AP25" i="55"/>
  <c r="AP61" i="55"/>
  <c r="AP104" i="55"/>
  <c r="AP187" i="55"/>
  <c r="G144" i="55"/>
  <c r="BK149" i="55"/>
  <c r="BK136" i="55"/>
  <c r="BK16" i="55"/>
  <c r="BK52" i="55"/>
  <c r="BK95" i="55"/>
  <c r="BK178" i="55"/>
  <c r="BL157" i="55"/>
  <c r="BL135" i="55"/>
  <c r="BO137" i="55"/>
  <c r="BO17" i="55"/>
  <c r="BO53" i="55"/>
  <c r="BO96" i="55"/>
  <c r="BO179" i="55"/>
  <c r="BN144" i="55"/>
  <c r="BL153" i="55"/>
  <c r="BO140" i="55"/>
  <c r="BO20" i="55"/>
  <c r="BO56" i="55"/>
  <c r="BO99" i="55"/>
  <c r="BO182" i="55"/>
  <c r="BM153" i="55"/>
  <c r="BN153" i="55"/>
  <c r="AO135" i="55"/>
  <c r="AO144" i="55"/>
  <c r="BK139" i="55"/>
  <c r="AP20" i="55"/>
  <c r="AP56" i="55"/>
  <c r="AP99" i="55"/>
  <c r="AP182" i="55"/>
  <c r="BK148" i="55"/>
  <c r="BK28" i="55"/>
  <c r="BK64" i="55"/>
  <c r="BK107" i="55"/>
  <c r="BK190" i="55"/>
  <c r="BK156" i="55"/>
  <c r="BK160" i="55"/>
  <c r="AP41" i="55"/>
  <c r="AP77" i="55"/>
  <c r="AP120" i="55"/>
  <c r="AP203" i="55"/>
  <c r="BK141" i="55"/>
  <c r="BK145" i="55"/>
  <c r="BK25" i="55"/>
  <c r="BK61" i="55"/>
  <c r="BK104" i="55"/>
  <c r="BK187" i="55"/>
  <c r="AP26" i="55"/>
  <c r="AP62" i="55"/>
  <c r="AP105" i="55"/>
  <c r="AP188" i="55"/>
  <c r="BM148" i="55"/>
  <c r="BM152" i="55"/>
  <c r="BK162" i="55"/>
  <c r="BL145" i="55"/>
  <c r="AO153" i="55"/>
  <c r="BK155" i="55"/>
  <c r="BK35" i="55"/>
  <c r="BK71" i="55"/>
  <c r="BK114" i="55"/>
  <c r="BK197" i="55"/>
  <c r="AO157" i="55"/>
  <c r="BK159" i="55"/>
  <c r="BK39" i="55"/>
  <c r="BK75" i="55"/>
  <c r="BK118" i="55"/>
  <c r="BK201" i="55"/>
  <c r="AP22" i="55"/>
  <c r="AP58" i="55"/>
  <c r="AP101" i="55"/>
  <c r="AP184" i="55"/>
  <c r="BM135" i="55"/>
  <c r="BK138" i="55"/>
  <c r="AP23" i="55"/>
  <c r="AP59" i="55"/>
  <c r="AP102" i="55"/>
  <c r="AP185" i="55"/>
  <c r="AU41" i="54"/>
  <c r="K28" i="54"/>
  <c r="K41" i="54"/>
  <c r="P21" i="54"/>
  <c r="P13" i="54"/>
  <c r="P28" i="54"/>
  <c r="AD13" i="54"/>
  <c r="AM41" i="54"/>
  <c r="AR13" i="54"/>
  <c r="P31" i="54"/>
  <c r="AD31" i="54"/>
  <c r="AD23" i="54"/>
  <c r="AD22" i="54"/>
  <c r="AD30" i="54"/>
  <c r="AD28" i="54"/>
  <c r="Y31" i="54"/>
  <c r="AD36" i="54"/>
  <c r="AD35" i="54"/>
  <c r="P36" i="54"/>
  <c r="P35" i="54"/>
  <c r="Y13" i="54"/>
  <c r="Y41" i="54"/>
  <c r="P23" i="54"/>
  <c r="P22" i="54"/>
  <c r="BM150" i="55"/>
  <c r="BM32" i="55"/>
  <c r="BM68" i="55"/>
  <c r="BM111" i="55"/>
  <c r="BM194" i="55"/>
  <c r="BM144" i="55"/>
  <c r="BM28" i="55"/>
  <c r="BM64" i="55"/>
  <c r="BM107" i="55"/>
  <c r="BM190" i="55"/>
  <c r="BL144" i="55"/>
  <c r="BL163" i="55"/>
  <c r="BL25" i="55"/>
  <c r="BL61" i="55"/>
  <c r="BL104" i="55"/>
  <c r="BL187" i="55"/>
  <c r="BO143" i="55"/>
  <c r="BO23" i="55"/>
  <c r="BO59" i="55"/>
  <c r="BO102" i="55"/>
  <c r="BO185" i="55"/>
  <c r="BO161" i="55"/>
  <c r="BO41" i="55"/>
  <c r="BO77" i="55"/>
  <c r="BO120" i="55"/>
  <c r="BO203" i="55"/>
  <c r="BO146" i="55"/>
  <c r="BO26" i="55"/>
  <c r="BO62" i="55"/>
  <c r="BO105" i="55"/>
  <c r="BO188" i="55"/>
  <c r="BO147" i="55"/>
  <c r="BO27" i="55"/>
  <c r="BO63" i="55"/>
  <c r="BO106" i="55"/>
  <c r="BO189" i="55"/>
  <c r="BO142" i="55"/>
  <c r="BO22" i="55"/>
  <c r="BO58" i="55"/>
  <c r="BO101" i="55"/>
  <c r="BO184" i="55"/>
  <c r="BO162" i="55"/>
  <c r="BK42" i="55"/>
  <c r="BO42" i="55"/>
  <c r="BK78" i="55"/>
  <c r="BO78" i="55"/>
  <c r="BK121" i="55"/>
  <c r="BO121" i="55"/>
  <c r="BK204" i="55"/>
  <c r="BO160" i="55"/>
  <c r="BK40" i="55"/>
  <c r="BO40" i="55"/>
  <c r="BK76" i="55"/>
  <c r="BO76" i="55"/>
  <c r="BK119" i="55"/>
  <c r="BO119" i="55"/>
  <c r="BO202" i="55"/>
  <c r="BK202" i="55"/>
  <c r="BO158" i="55"/>
  <c r="BK38" i="55"/>
  <c r="BO38" i="55"/>
  <c r="BK74" i="55"/>
  <c r="BO74" i="55"/>
  <c r="BK117" i="55"/>
  <c r="BO117" i="55"/>
  <c r="BO200" i="55"/>
  <c r="BK200" i="55"/>
  <c r="BO154" i="55"/>
  <c r="BK34" i="55"/>
  <c r="BO34" i="55"/>
  <c r="BK70" i="55"/>
  <c r="BO70" i="55"/>
  <c r="BK113" i="55"/>
  <c r="BO113" i="55"/>
  <c r="BK196" i="55"/>
  <c r="BO156" i="55"/>
  <c r="BK36" i="55"/>
  <c r="BO36" i="55"/>
  <c r="BK72" i="55"/>
  <c r="BO72" i="55"/>
  <c r="BK115" i="55"/>
  <c r="BO115" i="55"/>
  <c r="BO198" i="55"/>
  <c r="BK198" i="55"/>
  <c r="V163" i="55"/>
  <c r="BO149" i="55"/>
  <c r="BK29" i="55"/>
  <c r="BO29" i="55"/>
  <c r="BK65" i="55"/>
  <c r="BO65" i="55"/>
  <c r="BK108" i="55"/>
  <c r="BO108" i="55"/>
  <c r="BO191" i="55"/>
  <c r="BK191" i="55"/>
  <c r="BO139" i="55"/>
  <c r="BK19" i="55"/>
  <c r="BO19" i="55"/>
  <c r="BK55" i="55"/>
  <c r="BO55" i="55"/>
  <c r="BK98" i="55"/>
  <c r="BO98" i="55"/>
  <c r="BO181" i="55"/>
  <c r="BK181" i="55"/>
  <c r="BO138" i="55"/>
  <c r="BK18" i="55"/>
  <c r="BO18" i="55"/>
  <c r="BK54" i="55"/>
  <c r="BO54" i="55"/>
  <c r="BK97" i="55"/>
  <c r="BO97" i="55"/>
  <c r="BO180" i="55"/>
  <c r="BK180" i="55"/>
  <c r="BO141" i="55"/>
  <c r="BK21" i="55"/>
  <c r="BO21" i="55"/>
  <c r="BK57" i="55"/>
  <c r="BO57" i="55"/>
  <c r="BK100" i="55"/>
  <c r="BO100" i="55"/>
  <c r="BO183" i="55"/>
  <c r="BK183" i="55"/>
  <c r="G163" i="55"/>
  <c r="AF163" i="55"/>
  <c r="Q163" i="55"/>
  <c r="AA163" i="55"/>
  <c r="L163" i="55"/>
  <c r="BJ163" i="55"/>
  <c r="BE163" i="55"/>
  <c r="AU163" i="55"/>
  <c r="AK163" i="55"/>
  <c r="BO136" i="55"/>
  <c r="BN163" i="55"/>
  <c r="BO159" i="55"/>
  <c r="BK157" i="55"/>
  <c r="BO152" i="55"/>
  <c r="BO32" i="55"/>
  <c r="BO68" i="55"/>
  <c r="BO111" i="55"/>
  <c r="BO194" i="55"/>
  <c r="BK135" i="55"/>
  <c r="BO155" i="55"/>
  <c r="BK153" i="55"/>
  <c r="BO148" i="55"/>
  <c r="BO28" i="55"/>
  <c r="BO64" i="55"/>
  <c r="BO107" i="55"/>
  <c r="BO190" i="55"/>
  <c r="BO151" i="55"/>
  <c r="BO31" i="55"/>
  <c r="BO67" i="55"/>
  <c r="BO110" i="55"/>
  <c r="BO193" i="55"/>
  <c r="BK150" i="55"/>
  <c r="BO145" i="55"/>
  <c r="BO25" i="55"/>
  <c r="BO61" i="55"/>
  <c r="BO104" i="55"/>
  <c r="BO187" i="55"/>
  <c r="BK144" i="55"/>
  <c r="AO163" i="55"/>
  <c r="P41" i="54"/>
  <c r="AD41" i="54"/>
  <c r="BM163" i="55"/>
  <c r="BO157" i="55"/>
  <c r="BO39" i="55"/>
  <c r="BO75" i="55"/>
  <c r="BO118" i="55"/>
  <c r="BO201" i="55"/>
  <c r="BO153" i="55"/>
  <c r="BO35" i="55"/>
  <c r="BO71" i="55"/>
  <c r="BO114" i="55"/>
  <c r="BO197" i="55"/>
  <c r="BO135" i="55"/>
  <c r="BO16" i="55"/>
  <c r="BO52" i="55"/>
  <c r="BO95" i="55"/>
  <c r="BO178" i="55"/>
  <c r="BO150" i="55"/>
  <c r="BK163" i="55"/>
  <c r="BO144" i="55"/>
  <c r="BO163" i="55"/>
  <c r="BS20" i="54"/>
  <c r="BR20" i="54"/>
  <c r="BQ20" i="54"/>
  <c r="BP20" i="54"/>
  <c r="BQ19" i="54"/>
  <c r="BR19" i="54"/>
  <c r="BS19" i="54"/>
  <c r="AI14" i="53"/>
  <c r="AG14" i="53"/>
  <c r="AG12" i="53"/>
  <c r="V36" i="53"/>
  <c r="W36" i="53"/>
  <c r="G11" i="53"/>
  <c r="F11" i="53"/>
  <c r="D11" i="53"/>
  <c r="E11" i="53"/>
  <c r="F199" i="55"/>
  <c r="D33" i="55"/>
  <c r="E33" i="55"/>
  <c r="D73" i="55"/>
  <c r="E73" i="55"/>
  <c r="F73" i="55"/>
  <c r="H73" i="55"/>
  <c r="I73" i="55"/>
  <c r="J73" i="55"/>
  <c r="K73" i="55"/>
  <c r="M73" i="55"/>
  <c r="N73" i="55"/>
  <c r="O73" i="55"/>
  <c r="P73" i="55"/>
  <c r="Q73" i="55"/>
  <c r="R73" i="55"/>
  <c r="S73" i="55"/>
  <c r="T73" i="55"/>
  <c r="U73" i="55"/>
  <c r="W73" i="55"/>
  <c r="X73" i="55"/>
  <c r="Y73" i="55"/>
  <c r="Z73" i="55"/>
  <c r="AB73" i="55"/>
  <c r="AC73" i="55"/>
  <c r="AD73" i="55"/>
  <c r="AE73" i="55"/>
  <c r="AG73" i="55"/>
  <c r="AH73" i="55"/>
  <c r="AI73" i="55"/>
  <c r="AJ73" i="55"/>
  <c r="AQ73" i="55"/>
  <c r="AR73" i="55"/>
  <c r="AS73" i="55"/>
  <c r="AT73" i="55"/>
  <c r="AV73" i="55"/>
  <c r="AW73" i="55"/>
  <c r="AX73" i="55"/>
  <c r="AY73" i="55"/>
  <c r="BA73" i="55"/>
  <c r="BB73" i="55"/>
  <c r="BC73" i="55"/>
  <c r="BD73" i="55"/>
  <c r="BF73" i="55"/>
  <c r="BG73" i="55"/>
  <c r="BH73" i="55"/>
  <c r="BI73" i="55"/>
  <c r="C73" i="55"/>
  <c r="C69" i="55"/>
  <c r="C66" i="55"/>
  <c r="C60" i="55"/>
  <c r="C51" i="55"/>
  <c r="C37" i="55"/>
  <c r="C33" i="55"/>
  <c r="C30" i="55"/>
  <c r="C24" i="55"/>
  <c r="D15" i="55"/>
  <c r="E15" i="55"/>
  <c r="F15" i="55"/>
  <c r="H15" i="55"/>
  <c r="I15" i="55"/>
  <c r="J15" i="55"/>
  <c r="K15" i="55"/>
  <c r="M15" i="55"/>
  <c r="N15" i="55"/>
  <c r="O15" i="55"/>
  <c r="P15" i="55"/>
  <c r="R15" i="55"/>
  <c r="S15" i="55"/>
  <c r="T15" i="55"/>
  <c r="U15" i="55"/>
  <c r="W15" i="55"/>
  <c r="X15" i="55"/>
  <c r="Y15" i="55"/>
  <c r="Z15" i="55"/>
  <c r="AB15" i="55"/>
  <c r="AC15" i="55"/>
  <c r="AD15" i="55"/>
  <c r="AE15" i="55"/>
  <c r="AG15" i="55"/>
  <c r="AH15" i="55"/>
  <c r="AI15" i="55"/>
  <c r="AJ15" i="55"/>
  <c r="AQ15" i="55"/>
  <c r="AR15" i="55"/>
  <c r="AS15" i="55"/>
  <c r="AT15" i="55"/>
  <c r="C15" i="55"/>
  <c r="AH103" i="55"/>
  <c r="AH109" i="55"/>
  <c r="AH112" i="55"/>
  <c r="AH116" i="55"/>
  <c r="C43" i="55"/>
  <c r="E195" i="55"/>
  <c r="C199" i="55"/>
  <c r="D195" i="55"/>
  <c r="C79" i="55"/>
  <c r="C195" i="55"/>
  <c r="D199" i="55"/>
  <c r="D192" i="55"/>
  <c r="E199" i="55"/>
  <c r="D186" i="55"/>
  <c r="C186" i="55"/>
  <c r="AT195" i="55"/>
  <c r="AR195" i="55"/>
  <c r="AG195" i="55"/>
  <c r="AD195" i="55"/>
  <c r="AB195" i="55"/>
  <c r="O195" i="55"/>
  <c r="H199" i="55"/>
  <c r="R195" i="55"/>
  <c r="AI195" i="55"/>
  <c r="Y195" i="55"/>
  <c r="N195" i="55"/>
  <c r="X195" i="55"/>
  <c r="P195" i="55"/>
  <c r="Z195" i="55"/>
  <c r="F195" i="55"/>
  <c r="K195" i="55"/>
  <c r="U195" i="55"/>
  <c r="AE195" i="55"/>
  <c r="AJ195" i="55"/>
  <c r="J195" i="55"/>
  <c r="M195" i="55"/>
  <c r="W195" i="55"/>
  <c r="H195" i="55"/>
  <c r="Q15" i="55"/>
  <c r="I195" i="55"/>
  <c r="S195" i="55"/>
  <c r="AC195" i="55"/>
  <c r="AH195" i="55"/>
  <c r="L15" i="55"/>
  <c r="I199" i="55"/>
  <c r="T195" i="55"/>
  <c r="AQ195" i="55"/>
  <c r="AS195" i="55"/>
  <c r="I186" i="55"/>
  <c r="J192" i="55"/>
  <c r="H186" i="55"/>
  <c r="L73" i="55"/>
  <c r="J186" i="55"/>
  <c r="H192" i="55"/>
  <c r="K192" i="55"/>
  <c r="I192" i="55"/>
  <c r="K199" i="55"/>
  <c r="J199" i="55"/>
  <c r="K186" i="55"/>
  <c r="AL192" i="55"/>
  <c r="L192" i="55"/>
  <c r="AN195" i="55"/>
  <c r="AM192" i="55"/>
  <c r="AL195" i="55"/>
  <c r="AM199" i="55"/>
  <c r="L199" i="55"/>
  <c r="AM195" i="55"/>
  <c r="L195" i="55"/>
  <c r="L186" i="55"/>
  <c r="AM186" i="55"/>
  <c r="AO195" i="55"/>
  <c r="AL177" i="55"/>
  <c r="D116" i="55"/>
  <c r="D109" i="55"/>
  <c r="D112" i="55"/>
  <c r="E116" i="55"/>
  <c r="F116" i="55"/>
  <c r="C116" i="55"/>
  <c r="E112" i="55"/>
  <c r="F112" i="55"/>
  <c r="C112" i="55"/>
  <c r="E109" i="55"/>
  <c r="C109" i="55"/>
  <c r="E103" i="55"/>
  <c r="F103" i="55"/>
  <c r="D103" i="55"/>
  <c r="C103" i="55"/>
  <c r="D94" i="55"/>
  <c r="E94" i="55"/>
  <c r="F94" i="55"/>
  <c r="BI116" i="55"/>
  <c r="BH116" i="55"/>
  <c r="BG116" i="55"/>
  <c r="BF116" i="55"/>
  <c r="BD116" i="55"/>
  <c r="BC116" i="55"/>
  <c r="BB116" i="55"/>
  <c r="BA116" i="55"/>
  <c r="AY116" i="55"/>
  <c r="AX116" i="55"/>
  <c r="AW116" i="55"/>
  <c r="AV116" i="55"/>
  <c r="AT116" i="55"/>
  <c r="AS116" i="55"/>
  <c r="AR116" i="55"/>
  <c r="AQ116" i="55"/>
  <c r="AJ116" i="55"/>
  <c r="AI116" i="55"/>
  <c r="AG116" i="55"/>
  <c r="AE116" i="55"/>
  <c r="AD116" i="55"/>
  <c r="AC116" i="55"/>
  <c r="AB116" i="55"/>
  <c r="Z116" i="55"/>
  <c r="Y116" i="55"/>
  <c r="X116" i="55"/>
  <c r="W116" i="55"/>
  <c r="U116" i="55"/>
  <c r="T116" i="55"/>
  <c r="S116" i="55"/>
  <c r="R116" i="55"/>
  <c r="P116" i="55"/>
  <c r="O116" i="55"/>
  <c r="N116" i="55"/>
  <c r="M116" i="55"/>
  <c r="L116" i="55"/>
  <c r="K116" i="55"/>
  <c r="J116" i="55"/>
  <c r="I116" i="55"/>
  <c r="H116" i="55"/>
  <c r="BI112" i="55"/>
  <c r="BH112" i="55"/>
  <c r="BG112" i="55"/>
  <c r="BF112" i="55"/>
  <c r="BD112" i="55"/>
  <c r="BC112" i="55"/>
  <c r="BB112" i="55"/>
  <c r="BA112" i="55"/>
  <c r="AY112" i="55"/>
  <c r="AX112" i="55"/>
  <c r="AW112" i="55"/>
  <c r="AV112" i="55"/>
  <c r="AT112" i="55"/>
  <c r="AS112" i="55"/>
  <c r="AR112" i="55"/>
  <c r="AQ112" i="55"/>
  <c r="AJ112" i="55"/>
  <c r="AI112" i="55"/>
  <c r="AG112" i="55"/>
  <c r="AE112" i="55"/>
  <c r="AD112" i="55"/>
  <c r="AC112" i="55"/>
  <c r="AB112" i="55"/>
  <c r="Z112" i="55"/>
  <c r="Y112" i="55"/>
  <c r="X112" i="55"/>
  <c r="W112" i="55"/>
  <c r="U112" i="55"/>
  <c r="T112" i="55"/>
  <c r="S112" i="55"/>
  <c r="R112" i="55"/>
  <c r="P112" i="55"/>
  <c r="O112" i="55"/>
  <c r="N112" i="55"/>
  <c r="M112" i="55"/>
  <c r="L112" i="55"/>
  <c r="K112" i="55"/>
  <c r="J112" i="55"/>
  <c r="I112" i="55"/>
  <c r="H112" i="55"/>
  <c r="BI109" i="55"/>
  <c r="BH109" i="55"/>
  <c r="BG109" i="55"/>
  <c r="BF109" i="55"/>
  <c r="BD109" i="55"/>
  <c r="BC109" i="55"/>
  <c r="BB109" i="55"/>
  <c r="BA109" i="55"/>
  <c r="AY109" i="55"/>
  <c r="AX109" i="55"/>
  <c r="AW109" i="55"/>
  <c r="AV109" i="55"/>
  <c r="AT109" i="55"/>
  <c r="AS109" i="55"/>
  <c r="AR109" i="55"/>
  <c r="AQ109" i="55"/>
  <c r="AJ109" i="55"/>
  <c r="AI109" i="55"/>
  <c r="AG109" i="55"/>
  <c r="AE109" i="55"/>
  <c r="AD109" i="55"/>
  <c r="AC109" i="55"/>
  <c r="AB109" i="55"/>
  <c r="Z109" i="55"/>
  <c r="Y109" i="55"/>
  <c r="X109" i="55"/>
  <c r="W109" i="55"/>
  <c r="U109" i="55"/>
  <c r="T109" i="55"/>
  <c r="S109" i="55"/>
  <c r="R109" i="55"/>
  <c r="P109" i="55"/>
  <c r="O109" i="55"/>
  <c r="N109" i="55"/>
  <c r="M109" i="55"/>
  <c r="L109" i="55"/>
  <c r="K109" i="55"/>
  <c r="J109" i="55"/>
  <c r="I109" i="55"/>
  <c r="H109" i="55"/>
  <c r="F109" i="55"/>
  <c r="BI103" i="55"/>
  <c r="BH103" i="55"/>
  <c r="BG103" i="55"/>
  <c r="BF103" i="55"/>
  <c r="BD103" i="55"/>
  <c r="BC103" i="55"/>
  <c r="BB103" i="55"/>
  <c r="BA103" i="55"/>
  <c r="AY103" i="55"/>
  <c r="AX103" i="55"/>
  <c r="AW103" i="55"/>
  <c r="AV103" i="55"/>
  <c r="AT103" i="55"/>
  <c r="AS103" i="55"/>
  <c r="AR103" i="55"/>
  <c r="AQ103" i="55"/>
  <c r="AJ103" i="55"/>
  <c r="AI103" i="55"/>
  <c r="AG103" i="55"/>
  <c r="AE103" i="55"/>
  <c r="AD103" i="55"/>
  <c r="AC103" i="55"/>
  <c r="AB103" i="55"/>
  <c r="Z103" i="55"/>
  <c r="Y103" i="55"/>
  <c r="X103" i="55"/>
  <c r="W103" i="55"/>
  <c r="U103" i="55"/>
  <c r="T103" i="55"/>
  <c r="S103" i="55"/>
  <c r="R103" i="55"/>
  <c r="P103" i="55"/>
  <c r="O103" i="55"/>
  <c r="N103" i="55"/>
  <c r="M103" i="55"/>
  <c r="L103" i="55"/>
  <c r="K103" i="55"/>
  <c r="J103" i="55"/>
  <c r="I103" i="55"/>
  <c r="H103" i="55"/>
  <c r="G95" i="55"/>
  <c r="BI94" i="55"/>
  <c r="BH94" i="55"/>
  <c r="BG94" i="55"/>
  <c r="BF94" i="55"/>
  <c r="BD94" i="55"/>
  <c r="BC94" i="55"/>
  <c r="BB94" i="55"/>
  <c r="BA94" i="55"/>
  <c r="AY94" i="55"/>
  <c r="AX94" i="55"/>
  <c r="AW94" i="55"/>
  <c r="AV94" i="55"/>
  <c r="AT94" i="55"/>
  <c r="AS94" i="55"/>
  <c r="AR94" i="55"/>
  <c r="AQ94" i="55"/>
  <c r="AJ94" i="55"/>
  <c r="AI94" i="55"/>
  <c r="AH94" i="55"/>
  <c r="AH122" i="55"/>
  <c r="AG94" i="55"/>
  <c r="AE94" i="55"/>
  <c r="AD94" i="55"/>
  <c r="AC94" i="55"/>
  <c r="AB94" i="55"/>
  <c r="Z94" i="55"/>
  <c r="Y94" i="55"/>
  <c r="X94" i="55"/>
  <c r="W94" i="55"/>
  <c r="U94" i="55"/>
  <c r="T94" i="55"/>
  <c r="S94" i="55"/>
  <c r="R94" i="55"/>
  <c r="P94" i="55"/>
  <c r="O94" i="55"/>
  <c r="N94" i="55"/>
  <c r="M94" i="55"/>
  <c r="L94" i="55"/>
  <c r="K94" i="55"/>
  <c r="J94" i="55"/>
  <c r="I94" i="55"/>
  <c r="H94" i="55"/>
  <c r="C94" i="55"/>
  <c r="AZ109" i="55"/>
  <c r="C122" i="55"/>
  <c r="AJ122" i="55"/>
  <c r="BI122" i="55"/>
  <c r="Y122" i="55"/>
  <c r="O122" i="55"/>
  <c r="J122" i="55"/>
  <c r="AC122" i="55"/>
  <c r="AI122" i="55"/>
  <c r="S122" i="55"/>
  <c r="K122" i="55"/>
  <c r="BD122" i="55"/>
  <c r="AD122" i="55"/>
  <c r="AT122" i="55"/>
  <c r="N122" i="55"/>
  <c r="X122" i="55"/>
  <c r="V112" i="55"/>
  <c r="T122" i="55"/>
  <c r="U122" i="55"/>
  <c r="AE122" i="55"/>
  <c r="Q195" i="55"/>
  <c r="L122" i="55"/>
  <c r="M122" i="55"/>
  <c r="W122" i="55"/>
  <c r="AG122" i="55"/>
  <c r="BF122" i="55"/>
  <c r="P122" i="55"/>
  <c r="Z122" i="55"/>
  <c r="H122" i="55"/>
  <c r="I122" i="55"/>
  <c r="R122" i="55"/>
  <c r="AB122" i="55"/>
  <c r="G94" i="55"/>
  <c r="BH122" i="55"/>
  <c r="BG122" i="55"/>
  <c r="BB122" i="55"/>
  <c r="BC122" i="55"/>
  <c r="BA122" i="55"/>
  <c r="AV122" i="55"/>
  <c r="AX122" i="55"/>
  <c r="AW122" i="55"/>
  <c r="AY122" i="55"/>
  <c r="AS122" i="55"/>
  <c r="AR122" i="55"/>
  <c r="AQ122" i="55"/>
  <c r="F122" i="55"/>
  <c r="E122" i="55"/>
  <c r="AK94" i="55"/>
  <c r="D122" i="55"/>
  <c r="Q103" i="55"/>
  <c r="V116" i="55"/>
  <c r="AU116" i="55"/>
  <c r="BJ109" i="55"/>
  <c r="AU112" i="55"/>
  <c r="V109" i="55"/>
  <c r="Q116" i="55"/>
  <c r="AO109" i="55"/>
  <c r="BE112" i="55"/>
  <c r="AU109" i="55"/>
  <c r="Q109" i="55"/>
  <c r="BE103" i="55"/>
  <c r="AZ112" i="55"/>
  <c r="V103" i="55"/>
  <c r="AA116" i="55"/>
  <c r="Q112" i="55"/>
  <c r="AA94" i="55"/>
  <c r="BJ103" i="55"/>
  <c r="AK109" i="55"/>
  <c r="BJ112" i="55"/>
  <c r="AZ103" i="55"/>
  <c r="AU94" i="55"/>
  <c r="AF109" i="55"/>
  <c r="Q94" i="55"/>
  <c r="AK116" i="55"/>
  <c r="AK112" i="55"/>
  <c r="AO112" i="55"/>
  <c r="AM94" i="55"/>
  <c r="AF116" i="55"/>
  <c r="AO116" i="55"/>
  <c r="AF103" i="55"/>
  <c r="BL94" i="55"/>
  <c r="AL109" i="55"/>
  <c r="G112" i="55"/>
  <c r="BJ116" i="55"/>
  <c r="AA103" i="55"/>
  <c r="AA112" i="55"/>
  <c r="AK103" i="55"/>
  <c r="V94" i="55"/>
  <c r="AZ94" i="55"/>
  <c r="AN103" i="55"/>
  <c r="AF112" i="55"/>
  <c r="BE94" i="55"/>
  <c r="AF94" i="55"/>
  <c r="AA109" i="55"/>
  <c r="BE116" i="55"/>
  <c r="BJ94" i="55"/>
  <c r="BE109" i="55"/>
  <c r="AZ116" i="55"/>
  <c r="AO103" i="55"/>
  <c r="BL112" i="55"/>
  <c r="AO94" i="55"/>
  <c r="AU103" i="55"/>
  <c r="G116" i="55"/>
  <c r="AM116" i="55"/>
  <c r="AN116" i="55"/>
  <c r="BM112" i="55"/>
  <c r="AM112" i="55"/>
  <c r="G109" i="55"/>
  <c r="AN109" i="55"/>
  <c r="G103" i="55"/>
  <c r="AL103" i="55"/>
  <c r="BM94" i="55"/>
  <c r="BL109" i="55"/>
  <c r="BL103" i="55"/>
  <c r="AL94" i="55"/>
  <c r="BN103" i="55"/>
  <c r="BN109" i="55"/>
  <c r="AL112" i="55"/>
  <c r="AN94" i="55"/>
  <c r="AM103" i="55"/>
  <c r="BM103" i="55"/>
  <c r="AM109" i="55"/>
  <c r="BM109" i="55"/>
  <c r="AN112" i="55"/>
  <c r="BN112" i="55"/>
  <c r="AL116" i="55"/>
  <c r="BN116" i="55"/>
  <c r="AF122" i="55"/>
  <c r="AL122" i="55"/>
  <c r="G122" i="55"/>
  <c r="V122" i="55"/>
  <c r="AM122" i="55"/>
  <c r="AN122" i="55"/>
  <c r="AK122" i="55"/>
  <c r="BE122" i="55"/>
  <c r="AO122" i="55"/>
  <c r="AA122" i="55"/>
  <c r="BJ122" i="55"/>
  <c r="Q122" i="55"/>
  <c r="AZ122" i="55"/>
  <c r="AU122" i="55"/>
  <c r="BM116" i="55"/>
  <c r="BM122" i="55"/>
  <c r="BK94" i="55"/>
  <c r="AP112" i="55"/>
  <c r="AP103" i="55"/>
  <c r="AP94" i="55"/>
  <c r="AP116" i="55"/>
  <c r="AP109" i="55"/>
  <c r="BN94" i="55"/>
  <c r="BN122" i="55"/>
  <c r="BL116" i="55"/>
  <c r="BL122" i="55"/>
  <c r="BK112" i="55"/>
  <c r="BK109" i="55"/>
  <c r="BK103" i="55"/>
  <c r="BK116" i="55"/>
  <c r="AP122" i="55"/>
  <c r="BO116" i="55"/>
  <c r="BK122" i="55"/>
  <c r="BO94" i="55"/>
  <c r="BO112" i="55"/>
  <c r="BO109" i="55"/>
  <c r="BO103" i="55"/>
  <c r="BO122" i="55"/>
  <c r="AT37" i="55"/>
  <c r="AS37" i="55"/>
  <c r="AR37" i="55"/>
  <c r="AQ37" i="55"/>
  <c r="AJ37" i="55"/>
  <c r="AI37" i="55"/>
  <c r="AH37" i="55"/>
  <c r="AG37" i="55"/>
  <c r="AE37" i="55"/>
  <c r="AD37" i="55"/>
  <c r="AC37" i="55"/>
  <c r="AB37" i="55"/>
  <c r="Z37" i="55"/>
  <c r="Y37" i="55"/>
  <c r="X37" i="55"/>
  <c r="W37" i="55"/>
  <c r="U37" i="55"/>
  <c r="T37" i="55"/>
  <c r="S37" i="55"/>
  <c r="R37" i="55"/>
  <c r="Q37" i="55"/>
  <c r="P37" i="55"/>
  <c r="O37" i="55"/>
  <c r="N37" i="55"/>
  <c r="M37" i="55"/>
  <c r="L37" i="55"/>
  <c r="K37" i="55"/>
  <c r="J37" i="55"/>
  <c r="I37" i="55"/>
  <c r="H37" i="55"/>
  <c r="F37" i="55"/>
  <c r="E37" i="55"/>
  <c r="D37" i="55"/>
  <c r="AT33" i="55"/>
  <c r="AS33" i="55"/>
  <c r="AR33" i="55"/>
  <c r="AQ33" i="55"/>
  <c r="AJ33" i="55"/>
  <c r="AI33" i="55"/>
  <c r="AH33" i="55"/>
  <c r="AG33" i="55"/>
  <c r="AE33" i="55"/>
  <c r="AD33" i="55"/>
  <c r="AC33" i="55"/>
  <c r="AB33" i="55"/>
  <c r="Z33" i="55"/>
  <c r="Y33" i="55"/>
  <c r="X33" i="55"/>
  <c r="W33" i="55"/>
  <c r="U33" i="55"/>
  <c r="T33" i="55"/>
  <c r="S33" i="55"/>
  <c r="R33" i="55"/>
  <c r="Q33" i="55"/>
  <c r="P33" i="55"/>
  <c r="O33" i="55"/>
  <c r="N33" i="55"/>
  <c r="M33" i="55"/>
  <c r="L33" i="55"/>
  <c r="K33" i="55"/>
  <c r="J33" i="55"/>
  <c r="I33" i="55"/>
  <c r="H33" i="55"/>
  <c r="F33" i="55"/>
  <c r="AT30" i="55"/>
  <c r="AS30" i="55"/>
  <c r="AR30" i="55"/>
  <c r="AQ30" i="55"/>
  <c r="AJ30" i="55"/>
  <c r="AI30" i="55"/>
  <c r="AH30" i="55"/>
  <c r="AG30" i="55"/>
  <c r="AE30" i="55"/>
  <c r="AD30" i="55"/>
  <c r="AC30" i="55"/>
  <c r="AB30" i="55"/>
  <c r="Z30" i="55"/>
  <c r="Y30" i="55"/>
  <c r="X30" i="55"/>
  <c r="W30" i="55"/>
  <c r="U30" i="55"/>
  <c r="T30" i="55"/>
  <c r="S30" i="55"/>
  <c r="R30" i="55"/>
  <c r="Q30" i="55"/>
  <c r="P30" i="55"/>
  <c r="O30" i="55"/>
  <c r="N30" i="55"/>
  <c r="M30" i="55"/>
  <c r="L30" i="55"/>
  <c r="K30" i="55"/>
  <c r="J30" i="55"/>
  <c r="I30" i="55"/>
  <c r="H30" i="55"/>
  <c r="F30" i="55"/>
  <c r="E30" i="55"/>
  <c r="D30" i="55"/>
  <c r="AT24" i="55"/>
  <c r="AS24" i="55"/>
  <c r="AR24" i="55"/>
  <c r="AQ24" i="55"/>
  <c r="AJ24" i="55"/>
  <c r="AI24" i="55"/>
  <c r="AH24" i="55"/>
  <c r="AG24" i="55"/>
  <c r="AE24" i="55"/>
  <c r="AD24" i="55"/>
  <c r="AC24" i="55"/>
  <c r="AB24" i="55"/>
  <c r="Z24" i="55"/>
  <c r="Y24" i="55"/>
  <c r="X24" i="55"/>
  <c r="W24" i="55"/>
  <c r="U24" i="55"/>
  <c r="T24" i="55"/>
  <c r="S24" i="55"/>
  <c r="R24" i="55"/>
  <c r="Q24" i="55"/>
  <c r="P24" i="55"/>
  <c r="O24" i="55"/>
  <c r="N24" i="55"/>
  <c r="M24" i="55"/>
  <c r="L24" i="55"/>
  <c r="K24" i="55"/>
  <c r="J24" i="55"/>
  <c r="I24" i="55"/>
  <c r="H24" i="55"/>
  <c r="F24" i="55"/>
  <c r="E24" i="55"/>
  <c r="D24" i="55"/>
  <c r="BI69" i="55"/>
  <c r="BH69" i="55"/>
  <c r="BG69" i="55"/>
  <c r="BF69" i="55"/>
  <c r="BD69" i="55"/>
  <c r="BC69" i="55"/>
  <c r="BB69" i="55"/>
  <c r="BA69" i="55"/>
  <c r="AY69" i="55"/>
  <c r="AX69" i="55"/>
  <c r="AW69" i="55"/>
  <c r="AV69" i="55"/>
  <c r="AT69" i="55"/>
  <c r="AS69" i="55"/>
  <c r="AR69" i="55"/>
  <c r="AQ69" i="55"/>
  <c r="AJ69" i="55"/>
  <c r="AI69" i="55"/>
  <c r="AH69" i="55"/>
  <c r="AG69" i="55"/>
  <c r="AE69" i="55"/>
  <c r="AD69" i="55"/>
  <c r="AC69" i="55"/>
  <c r="AB69" i="55"/>
  <c r="Z69" i="55"/>
  <c r="Y69" i="55"/>
  <c r="X69" i="55"/>
  <c r="W69" i="55"/>
  <c r="U69" i="55"/>
  <c r="T69" i="55"/>
  <c r="S69" i="55"/>
  <c r="R69" i="55"/>
  <c r="Q69" i="55"/>
  <c r="P69" i="55"/>
  <c r="O69" i="55"/>
  <c r="N69" i="55"/>
  <c r="M69" i="55"/>
  <c r="L69" i="55"/>
  <c r="K69" i="55"/>
  <c r="J69" i="55"/>
  <c r="I69" i="55"/>
  <c r="H69" i="55"/>
  <c r="F69" i="55"/>
  <c r="E69" i="55"/>
  <c r="D69" i="55"/>
  <c r="BI66" i="55"/>
  <c r="BH66" i="55"/>
  <c r="BG66" i="55"/>
  <c r="BF66" i="55"/>
  <c r="BD66" i="55"/>
  <c r="BC66" i="55"/>
  <c r="BB66" i="55"/>
  <c r="BA66" i="55"/>
  <c r="AY66" i="55"/>
  <c r="AX66" i="55"/>
  <c r="AW66" i="55"/>
  <c r="AV66" i="55"/>
  <c r="AT66" i="55"/>
  <c r="AS66" i="55"/>
  <c r="AR66" i="55"/>
  <c r="AQ66" i="55"/>
  <c r="AJ66" i="55"/>
  <c r="AI66" i="55"/>
  <c r="AH66" i="55"/>
  <c r="AG66" i="55"/>
  <c r="AE66" i="55"/>
  <c r="AD66" i="55"/>
  <c r="AC66" i="55"/>
  <c r="AB66" i="55"/>
  <c r="Z66" i="55"/>
  <c r="Y66" i="55"/>
  <c r="X66" i="55"/>
  <c r="W66" i="55"/>
  <c r="U66" i="55"/>
  <c r="T66" i="55"/>
  <c r="S66" i="55"/>
  <c r="R66" i="55"/>
  <c r="Q66" i="55"/>
  <c r="P66" i="55"/>
  <c r="O66" i="55"/>
  <c r="N66" i="55"/>
  <c r="M66" i="55"/>
  <c r="L66" i="55"/>
  <c r="K66" i="55"/>
  <c r="J66" i="55"/>
  <c r="I66" i="55"/>
  <c r="H66" i="55"/>
  <c r="F66" i="55"/>
  <c r="E66" i="55"/>
  <c r="D66" i="55"/>
  <c r="BI60" i="55"/>
  <c r="BH60" i="55"/>
  <c r="BG60" i="55"/>
  <c r="BF60" i="55"/>
  <c r="BD60" i="55"/>
  <c r="BC60" i="55"/>
  <c r="BB60" i="55"/>
  <c r="BA60" i="55"/>
  <c r="AY60" i="55"/>
  <c r="AX60" i="55"/>
  <c r="AW60" i="55"/>
  <c r="AV60" i="55"/>
  <c r="AT60" i="55"/>
  <c r="AS60" i="55"/>
  <c r="AR60" i="55"/>
  <c r="AQ60" i="55"/>
  <c r="AJ60" i="55"/>
  <c r="AI60" i="55"/>
  <c r="AH60" i="55"/>
  <c r="AG60" i="55"/>
  <c r="AE60" i="55"/>
  <c r="AD60" i="55"/>
  <c r="AC60" i="55"/>
  <c r="AB60" i="55"/>
  <c r="Z60" i="55"/>
  <c r="Y60" i="55"/>
  <c r="X60" i="55"/>
  <c r="W60" i="55"/>
  <c r="U60" i="55"/>
  <c r="T60" i="55"/>
  <c r="S60" i="55"/>
  <c r="R60" i="55"/>
  <c r="Q60" i="55"/>
  <c r="P60" i="55"/>
  <c r="O60" i="55"/>
  <c r="N60" i="55"/>
  <c r="M60" i="55"/>
  <c r="L60" i="55"/>
  <c r="K60" i="55"/>
  <c r="J60" i="55"/>
  <c r="I60" i="55"/>
  <c r="H60" i="55"/>
  <c r="F60" i="55"/>
  <c r="E60" i="55"/>
  <c r="D60" i="55"/>
  <c r="BI51" i="55"/>
  <c r="BH51" i="55"/>
  <c r="BG51" i="55"/>
  <c r="BF51" i="55"/>
  <c r="BD51" i="55"/>
  <c r="BC51" i="55"/>
  <c r="BB51" i="55"/>
  <c r="BA51" i="55"/>
  <c r="AY51" i="55"/>
  <c r="AX51" i="55"/>
  <c r="AW51" i="55"/>
  <c r="AV51" i="55"/>
  <c r="AT51" i="55"/>
  <c r="AS51" i="55"/>
  <c r="AR51" i="55"/>
  <c r="AQ51" i="55"/>
  <c r="AJ51" i="55"/>
  <c r="AI51" i="55"/>
  <c r="AH51" i="55"/>
  <c r="AG51" i="55"/>
  <c r="AE51" i="55"/>
  <c r="AD51" i="55"/>
  <c r="AC51" i="55"/>
  <c r="AB51" i="55"/>
  <c r="Z51" i="55"/>
  <c r="Y51" i="55"/>
  <c r="X51" i="55"/>
  <c r="W51" i="55"/>
  <c r="U51" i="55"/>
  <c r="T51" i="55"/>
  <c r="S51" i="55"/>
  <c r="R51" i="55"/>
  <c r="Q51" i="55"/>
  <c r="P51" i="55"/>
  <c r="O51" i="55"/>
  <c r="N51" i="55"/>
  <c r="M51" i="55"/>
  <c r="L51" i="55"/>
  <c r="K51" i="55"/>
  <c r="J51" i="55"/>
  <c r="I51" i="55"/>
  <c r="H51" i="55"/>
  <c r="F51" i="55"/>
  <c r="E51" i="55"/>
  <c r="D51" i="55"/>
  <c r="T79" i="55"/>
  <c r="AD79" i="55"/>
  <c r="AS79" i="55"/>
  <c r="BC79" i="55"/>
  <c r="L79" i="55"/>
  <c r="H43" i="55"/>
  <c r="P43" i="55"/>
  <c r="Y43" i="55"/>
  <c r="AG79" i="55"/>
  <c r="AV79" i="55"/>
  <c r="BF79" i="55"/>
  <c r="W79" i="55"/>
  <c r="N79" i="55"/>
  <c r="E79" i="55"/>
  <c r="J79" i="55"/>
  <c r="AB79" i="55"/>
  <c r="AQ79" i="55"/>
  <c r="BA79" i="55"/>
  <c r="R79" i="55"/>
  <c r="D79" i="55"/>
  <c r="M79" i="55"/>
  <c r="U79" i="55"/>
  <c r="AE79" i="55"/>
  <c r="AT79" i="55"/>
  <c r="BD79" i="55"/>
  <c r="F79" i="55"/>
  <c r="O79" i="55"/>
  <c r="X79" i="55"/>
  <c r="AH79" i="55"/>
  <c r="AW79" i="55"/>
  <c r="BG79" i="55"/>
  <c r="H79" i="55"/>
  <c r="P79" i="55"/>
  <c r="Y79" i="55"/>
  <c r="AI79" i="55"/>
  <c r="AX79" i="55"/>
  <c r="BH79" i="55"/>
  <c r="I79" i="55"/>
  <c r="Q79" i="55"/>
  <c r="Z79" i="55"/>
  <c r="AJ79" i="55"/>
  <c r="AY79" i="55"/>
  <c r="BI79" i="55"/>
  <c r="K79" i="55"/>
  <c r="S79" i="55"/>
  <c r="AC79" i="55"/>
  <c r="AR79" i="55"/>
  <c r="BB79" i="55"/>
  <c r="F43" i="55"/>
  <c r="O43" i="55"/>
  <c r="X43" i="55"/>
  <c r="AH43" i="55"/>
  <c r="AI43" i="55"/>
  <c r="O186" i="55"/>
  <c r="N192" i="55"/>
  <c r="P186" i="55"/>
  <c r="O192" i="55"/>
  <c r="Q186" i="55"/>
  <c r="P192" i="55"/>
  <c r="Q192" i="55"/>
  <c r="M186" i="55"/>
  <c r="N186" i="55"/>
  <c r="M192" i="55"/>
  <c r="I43" i="55"/>
  <c r="Q43" i="55"/>
  <c r="Z43" i="55"/>
  <c r="AJ43" i="55"/>
  <c r="J43" i="55"/>
  <c r="R43" i="55"/>
  <c r="AB43" i="55"/>
  <c r="AQ43" i="55"/>
  <c r="K43" i="55"/>
  <c r="S43" i="55"/>
  <c r="AC43" i="55"/>
  <c r="AR43" i="55"/>
  <c r="L43" i="55"/>
  <c r="T43" i="55"/>
  <c r="AD43" i="55"/>
  <c r="AS43" i="55"/>
  <c r="D43" i="55"/>
  <c r="M43" i="55"/>
  <c r="U43" i="55"/>
  <c r="AE43" i="55"/>
  <c r="AT43" i="55"/>
  <c r="E43" i="55"/>
  <c r="N43" i="55"/>
  <c r="W43" i="55"/>
  <c r="AG43" i="55"/>
  <c r="E33" i="53"/>
  <c r="F33" i="53"/>
  <c r="G33" i="53"/>
  <c r="L33" i="53"/>
  <c r="M33" i="53"/>
  <c r="N33" i="53"/>
  <c r="S33" i="53"/>
  <c r="T33" i="53"/>
  <c r="U33" i="53"/>
  <c r="Z33" i="53"/>
  <c r="AA33" i="53"/>
  <c r="AB33" i="53"/>
  <c r="AD33" i="53"/>
  <c r="D33" i="53"/>
  <c r="E29" i="53"/>
  <c r="F29" i="53"/>
  <c r="G29" i="53"/>
  <c r="K29" i="53"/>
  <c r="L29" i="53"/>
  <c r="M29" i="53"/>
  <c r="N29" i="53"/>
  <c r="S29" i="53"/>
  <c r="T29" i="53"/>
  <c r="U29" i="53"/>
  <c r="Z29" i="53"/>
  <c r="AA29" i="53"/>
  <c r="AB29" i="53"/>
  <c r="AD29" i="53"/>
  <c r="AM29" i="53"/>
  <c r="D29" i="53"/>
  <c r="E26" i="53"/>
  <c r="F26" i="53"/>
  <c r="G26" i="53"/>
  <c r="K26" i="53"/>
  <c r="L26" i="53"/>
  <c r="M26" i="53"/>
  <c r="N26" i="53"/>
  <c r="S26" i="53"/>
  <c r="T26" i="53"/>
  <c r="U26" i="53"/>
  <c r="Z26" i="53"/>
  <c r="AA26" i="53"/>
  <c r="AB26" i="53"/>
  <c r="AD26" i="53"/>
  <c r="AM26" i="53"/>
  <c r="D26" i="53"/>
  <c r="E20" i="53"/>
  <c r="E39" i="53"/>
  <c r="F20" i="53"/>
  <c r="F39" i="53"/>
  <c r="G20" i="53"/>
  <c r="G39" i="53"/>
  <c r="L20" i="53"/>
  <c r="M20" i="53"/>
  <c r="N20" i="53"/>
  <c r="S20" i="53"/>
  <c r="T20" i="53"/>
  <c r="U20" i="53"/>
  <c r="Z20" i="53"/>
  <c r="AA20" i="53"/>
  <c r="AB20" i="53"/>
  <c r="D20" i="53"/>
  <c r="L11" i="53"/>
  <c r="L39" i="53"/>
  <c r="M11" i="53"/>
  <c r="M39" i="53"/>
  <c r="N11" i="53"/>
  <c r="N39" i="53"/>
  <c r="S11" i="53"/>
  <c r="T11" i="53"/>
  <c r="U11" i="53"/>
  <c r="Z11" i="53"/>
  <c r="AA11" i="53"/>
  <c r="AB11" i="53"/>
  <c r="AB39" i="53"/>
  <c r="AD11" i="53"/>
  <c r="AT13" i="54"/>
  <c r="BB13" i="54"/>
  <c r="BC13" i="54"/>
  <c r="BD13" i="54"/>
  <c r="BE13" i="54"/>
  <c r="BF13" i="54"/>
  <c r="AT35" i="54"/>
  <c r="BB35" i="54"/>
  <c r="BC35" i="54"/>
  <c r="BD35" i="54"/>
  <c r="BE35" i="54"/>
  <c r="BF35" i="54"/>
  <c r="AT31" i="54"/>
  <c r="BB31" i="54"/>
  <c r="BC31" i="54"/>
  <c r="BD31" i="54"/>
  <c r="BE31" i="54"/>
  <c r="BF31" i="54"/>
  <c r="BU31" i="54"/>
  <c r="AT28" i="54"/>
  <c r="BB28" i="54"/>
  <c r="BC28" i="54"/>
  <c r="BD28" i="54"/>
  <c r="BE28" i="54"/>
  <c r="BF28" i="54"/>
  <c r="BU28" i="54"/>
  <c r="AT22" i="54"/>
  <c r="BB22" i="54"/>
  <c r="BC22" i="54"/>
  <c r="BD22" i="54"/>
  <c r="BE22" i="54"/>
  <c r="BF22" i="54"/>
  <c r="AD39" i="53"/>
  <c r="AA39" i="53"/>
  <c r="BD41" i="54"/>
  <c r="BE41" i="54"/>
  <c r="AT41" i="54"/>
  <c r="D39" i="53"/>
  <c r="Z39" i="53"/>
  <c r="U39" i="53"/>
  <c r="T39" i="53"/>
  <c r="S39" i="53"/>
  <c r="BC41" i="54"/>
  <c r="BB41" i="54"/>
  <c r="BF41" i="54"/>
  <c r="F177" i="55"/>
  <c r="J177" i="55"/>
  <c r="J205" i="55"/>
  <c r="H177" i="55"/>
  <c r="H205" i="55"/>
  <c r="G52" i="55"/>
  <c r="O21" i="53"/>
  <c r="P21" i="53"/>
  <c r="BH40" i="54"/>
  <c r="BH20" i="54"/>
  <c r="AN15" i="55"/>
  <c r="AM15" i="55"/>
  <c r="AO15" i="55"/>
  <c r="AO73" i="55"/>
  <c r="AL15" i="55"/>
  <c r="AN73" i="55"/>
  <c r="AM73" i="55"/>
  <c r="AL73" i="55"/>
  <c r="AL30" i="55"/>
  <c r="O177" i="55"/>
  <c r="K177" i="55"/>
  <c r="K205" i="55"/>
  <c r="M177" i="55"/>
  <c r="P177" i="55"/>
  <c r="AM30" i="55"/>
  <c r="N199" i="55"/>
  <c r="M199" i="55"/>
  <c r="N177" i="55"/>
  <c r="I177" i="55"/>
  <c r="P199" i="55"/>
  <c r="E186" i="55"/>
  <c r="O199" i="55"/>
  <c r="AN30" i="55"/>
  <c r="AO69" i="55"/>
  <c r="AN69" i="55"/>
  <c r="AO66" i="55"/>
  <c r="AL60" i="55"/>
  <c r="AN66" i="55"/>
  <c r="AL66" i="55"/>
  <c r="AL69" i="55"/>
  <c r="AO60" i="55"/>
  <c r="AO30" i="55"/>
  <c r="AN60" i="55"/>
  <c r="AN33" i="55"/>
  <c r="AM33" i="55"/>
  <c r="AL33" i="55"/>
  <c r="AO51" i="55"/>
  <c r="AO37" i="55"/>
  <c r="AO24" i="55"/>
  <c r="AN51" i="55"/>
  <c r="AN37" i="55"/>
  <c r="AN24" i="55"/>
  <c r="AM69" i="55"/>
  <c r="AM37" i="55"/>
  <c r="AM24" i="55"/>
  <c r="AL51" i="55"/>
  <c r="AL37" i="55"/>
  <c r="AL24" i="55"/>
  <c r="AO33" i="55"/>
  <c r="F192" i="55"/>
  <c r="E177" i="55"/>
  <c r="C192" i="55"/>
  <c r="C205" i="55"/>
  <c r="E192" i="55"/>
  <c r="D177" i="55"/>
  <c r="D205" i="55"/>
  <c r="F186" i="55"/>
  <c r="AM66" i="55"/>
  <c r="AM51" i="55"/>
  <c r="AM60" i="55"/>
  <c r="BJ28" i="54"/>
  <c r="BI13" i="54"/>
  <c r="BJ13" i="54"/>
  <c r="BI31" i="54"/>
  <c r="BI35" i="54"/>
  <c r="BJ31" i="54"/>
  <c r="BJ35" i="54"/>
  <c r="BJ22" i="54"/>
  <c r="BI28" i="54"/>
  <c r="BI22" i="54"/>
  <c r="E205" i="55"/>
  <c r="F205" i="55"/>
  <c r="O205" i="55"/>
  <c r="AM79" i="55"/>
  <c r="I205" i="55"/>
  <c r="AN79" i="55"/>
  <c r="N205" i="55"/>
  <c r="P205" i="55"/>
  <c r="AL79" i="55"/>
  <c r="M205" i="55"/>
  <c r="AO79" i="55"/>
  <c r="Q199" i="55"/>
  <c r="Q177" i="55"/>
  <c r="L177" i="55"/>
  <c r="AN43" i="55"/>
  <c r="AO43" i="55"/>
  <c r="AL43" i="55"/>
  <c r="AM43" i="55"/>
  <c r="BI41" i="54"/>
  <c r="BJ41" i="54"/>
  <c r="T177" i="55"/>
  <c r="Q205" i="55"/>
  <c r="L205" i="55"/>
  <c r="R192" i="55"/>
  <c r="AG192" i="55"/>
  <c r="U177" i="55"/>
  <c r="AE186" i="55"/>
  <c r="S186" i="55"/>
  <c r="AH199" i="55"/>
  <c r="AH186" i="55"/>
  <c r="U186" i="55"/>
  <c r="AJ199" i="55"/>
  <c r="AJ186" i="55"/>
  <c r="S192" i="55"/>
  <c r="AH192" i="55"/>
  <c r="AB192" i="55"/>
  <c r="T199" i="55"/>
  <c r="T186" i="55"/>
  <c r="AI199" i="55"/>
  <c r="AI186" i="55"/>
  <c r="AC199" i="55"/>
  <c r="AB199" i="55"/>
  <c r="AB186" i="55"/>
  <c r="R199" i="55"/>
  <c r="R186" i="55"/>
  <c r="AG199" i="55"/>
  <c r="AG186" i="55"/>
  <c r="AE192" i="55"/>
  <c r="AE199" i="55"/>
  <c r="U199" i="55"/>
  <c r="S199" i="55"/>
  <c r="R177" i="55"/>
  <c r="U192" i="55"/>
  <c r="AJ192" i="55"/>
  <c r="AD192" i="55"/>
  <c r="AD199" i="55"/>
  <c r="AD186" i="55"/>
  <c r="S177" i="55"/>
  <c r="T192" i="55"/>
  <c r="AI192" i="55"/>
  <c r="U205" i="55"/>
  <c r="T205" i="55"/>
  <c r="S205" i="55"/>
  <c r="R205" i="55"/>
  <c r="AG16" i="53"/>
  <c r="AG18" i="53"/>
  <c r="AG15" i="53"/>
  <c r="BP15" i="54"/>
  <c r="BQ15" i="54"/>
  <c r="BR15" i="54"/>
  <c r="BS15" i="54"/>
  <c r="BP16" i="54"/>
  <c r="BQ16" i="54"/>
  <c r="BR16" i="54"/>
  <c r="BS16" i="54"/>
  <c r="BP17" i="54"/>
  <c r="BQ17" i="54"/>
  <c r="BR17" i="54"/>
  <c r="BS17" i="54"/>
  <c r="BP18" i="54"/>
  <c r="BQ18" i="54"/>
  <c r="BR18" i="54"/>
  <c r="BS18" i="54"/>
  <c r="BP19" i="54"/>
  <c r="BP21" i="54"/>
  <c r="BQ21" i="54"/>
  <c r="BR21" i="54"/>
  <c r="BS21" i="54"/>
  <c r="BP23" i="54"/>
  <c r="BQ23" i="54"/>
  <c r="BR23" i="54"/>
  <c r="BP24" i="54"/>
  <c r="BQ24" i="54"/>
  <c r="BR24" i="54"/>
  <c r="BS24" i="54"/>
  <c r="BP25" i="54"/>
  <c r="BQ25" i="54"/>
  <c r="BR25" i="54"/>
  <c r="BS25" i="54"/>
  <c r="BP26" i="54"/>
  <c r="BQ26" i="54"/>
  <c r="BR26" i="54"/>
  <c r="BS26" i="54"/>
  <c r="BP27" i="54"/>
  <c r="BQ27" i="54"/>
  <c r="BR27" i="54"/>
  <c r="BS27" i="54"/>
  <c r="BP29" i="54"/>
  <c r="BQ29" i="54"/>
  <c r="BR29" i="54"/>
  <c r="BS29" i="54"/>
  <c r="BP30" i="54"/>
  <c r="BQ30" i="54"/>
  <c r="BR30" i="54"/>
  <c r="BS30" i="54"/>
  <c r="BP32" i="54"/>
  <c r="BQ32" i="54"/>
  <c r="BR32" i="54"/>
  <c r="BS32" i="54"/>
  <c r="BP33" i="54"/>
  <c r="BQ33" i="54"/>
  <c r="BP34" i="54"/>
  <c r="BQ34" i="54"/>
  <c r="BR34" i="54"/>
  <c r="BS34" i="54"/>
  <c r="BP36" i="54"/>
  <c r="BQ36" i="54"/>
  <c r="BR36" i="54"/>
  <c r="BS36" i="54"/>
  <c r="BP37" i="54"/>
  <c r="BQ37" i="54"/>
  <c r="BR37" i="54"/>
  <c r="BS37" i="54"/>
  <c r="BP38" i="54"/>
  <c r="BQ38" i="54"/>
  <c r="BR38" i="54"/>
  <c r="BS38" i="54"/>
  <c r="BP39" i="54"/>
  <c r="BQ39" i="54"/>
  <c r="BR39" i="54"/>
  <c r="BS39" i="54"/>
  <c r="BP40" i="54"/>
  <c r="BQ40" i="54"/>
  <c r="BR40" i="54"/>
  <c r="BS14" i="54"/>
  <c r="BR14" i="54"/>
  <c r="BQ14" i="54"/>
  <c r="BP14" i="54"/>
  <c r="BS13" i="54"/>
  <c r="BR28" i="54"/>
  <c r="BQ13" i="54"/>
  <c r="BP13" i="54"/>
  <c r="BR13" i="54"/>
  <c r="BP28" i="54"/>
  <c r="BQ35" i="54"/>
  <c r="BP35" i="54"/>
  <c r="BS28" i="54"/>
  <c r="BQ28" i="54"/>
  <c r="BR31" i="54"/>
  <c r="BS35" i="54"/>
  <c r="BR35" i="54"/>
  <c r="BS31" i="54"/>
  <c r="BQ31" i="54"/>
  <c r="BP31" i="54"/>
  <c r="BQ22" i="54"/>
  <c r="BP22" i="54"/>
  <c r="BS22" i="54"/>
  <c r="BR22" i="54"/>
  <c r="BP41" i="54"/>
  <c r="BQ41" i="54"/>
  <c r="BS41" i="54"/>
  <c r="BR41" i="54"/>
  <c r="AG13" i="53"/>
  <c r="AH13" i="53"/>
  <c r="AI13" i="53"/>
  <c r="AH14" i="53"/>
  <c r="AH15" i="53"/>
  <c r="AI15" i="53"/>
  <c r="AH16" i="53"/>
  <c r="AI16" i="53"/>
  <c r="AG17" i="53"/>
  <c r="AH17" i="53"/>
  <c r="AI17" i="53"/>
  <c r="AH18" i="53"/>
  <c r="AI18" i="53"/>
  <c r="AG19" i="53"/>
  <c r="AH19" i="53"/>
  <c r="AI19" i="53"/>
  <c r="AG21" i="53"/>
  <c r="AH21" i="53"/>
  <c r="AI21" i="53"/>
  <c r="AG22" i="53"/>
  <c r="AH22" i="53"/>
  <c r="AI22" i="53"/>
  <c r="AG23" i="53"/>
  <c r="AH23" i="53"/>
  <c r="AI23" i="53"/>
  <c r="AG24" i="53"/>
  <c r="AH24" i="53"/>
  <c r="AI24" i="53"/>
  <c r="AG25" i="53"/>
  <c r="AH25" i="53"/>
  <c r="AI25" i="53"/>
  <c r="AG27" i="53"/>
  <c r="AH27" i="53"/>
  <c r="AI27" i="53"/>
  <c r="AG28" i="53"/>
  <c r="AH28" i="53"/>
  <c r="AI28" i="53"/>
  <c r="AG30" i="53"/>
  <c r="AH30" i="53"/>
  <c r="AI30" i="53"/>
  <c r="AG31" i="53"/>
  <c r="AH31" i="53"/>
  <c r="AI31" i="53"/>
  <c r="AG32" i="53"/>
  <c r="AH32" i="53"/>
  <c r="AI32" i="53"/>
  <c r="AG34" i="53"/>
  <c r="AH34" i="53"/>
  <c r="AI34" i="53"/>
  <c r="AG35" i="53"/>
  <c r="AH35" i="53"/>
  <c r="AI35" i="53"/>
  <c r="AG36" i="53"/>
  <c r="AH36" i="53"/>
  <c r="AI36" i="53"/>
  <c r="AG37" i="53"/>
  <c r="AH37" i="53"/>
  <c r="AI37" i="53"/>
  <c r="AG38" i="53"/>
  <c r="AH38" i="53"/>
  <c r="AI38" i="53"/>
  <c r="AH12" i="53"/>
  <c r="AI12" i="53"/>
  <c r="AI33" i="53"/>
  <c r="AH33" i="53"/>
  <c r="AG33" i="53"/>
  <c r="AG11" i="53"/>
  <c r="AI26" i="53"/>
  <c r="AH26" i="53"/>
  <c r="AH29" i="53"/>
  <c r="AI29" i="53"/>
  <c r="AG29" i="53"/>
  <c r="AH20" i="53"/>
  <c r="AG26" i="53"/>
  <c r="AI20" i="53"/>
  <c r="AG20" i="53"/>
  <c r="AI11" i="53"/>
  <c r="AI39" i="53"/>
  <c r="AH11" i="53"/>
  <c r="AH39" i="53"/>
  <c r="AG39" i="53"/>
  <c r="H13" i="53"/>
  <c r="H14" i="53"/>
  <c r="H15" i="53"/>
  <c r="H16" i="53"/>
  <c r="H17" i="53"/>
  <c r="H18" i="53"/>
  <c r="H19" i="53"/>
  <c r="H21" i="53"/>
  <c r="H22" i="53"/>
  <c r="H23" i="53"/>
  <c r="H24" i="53"/>
  <c r="H25" i="53"/>
  <c r="H27" i="53"/>
  <c r="H28" i="53"/>
  <c r="H30" i="53"/>
  <c r="H31" i="53"/>
  <c r="H32" i="53"/>
  <c r="H34" i="53"/>
  <c r="H35" i="53"/>
  <c r="H36" i="53"/>
  <c r="H37" i="53"/>
  <c r="H38" i="53"/>
  <c r="H12" i="53"/>
  <c r="H11" i="53"/>
  <c r="H29" i="53"/>
  <c r="H26" i="53"/>
  <c r="H33" i="53"/>
  <c r="H20" i="53"/>
  <c r="I12" i="53"/>
  <c r="I30" i="53"/>
  <c r="I36" i="53"/>
  <c r="I38" i="53"/>
  <c r="I18" i="53"/>
  <c r="I17" i="53"/>
  <c r="I35" i="53"/>
  <c r="I14" i="53"/>
  <c r="I19" i="53"/>
  <c r="I28" i="53"/>
  <c r="I37" i="53"/>
  <c r="I27" i="53"/>
  <c r="I25" i="53"/>
  <c r="I16" i="53"/>
  <c r="I24" i="53"/>
  <c r="I15" i="53"/>
  <c r="I32" i="53"/>
  <c r="I22" i="53"/>
  <c r="I13" i="53"/>
  <c r="I34" i="53"/>
  <c r="I23" i="53"/>
  <c r="I31" i="53"/>
  <c r="I21" i="53"/>
  <c r="H39" i="53"/>
  <c r="I33" i="53"/>
  <c r="I26" i="53"/>
  <c r="I29" i="53"/>
  <c r="I11" i="53"/>
  <c r="I20" i="53"/>
  <c r="J37" i="53"/>
  <c r="J34" i="53"/>
  <c r="J15" i="53"/>
  <c r="J27" i="53"/>
  <c r="J14" i="53"/>
  <c r="J38" i="53"/>
  <c r="J12" i="53"/>
  <c r="J21" i="53"/>
  <c r="J13" i="53"/>
  <c r="J24" i="53"/>
  <c r="J35" i="53"/>
  <c r="J31" i="53"/>
  <c r="J22" i="53"/>
  <c r="J16" i="53"/>
  <c r="J28" i="53"/>
  <c r="J17" i="53"/>
  <c r="J36" i="53"/>
  <c r="J23" i="53"/>
  <c r="J32" i="53"/>
  <c r="J25" i="53"/>
  <c r="J19" i="53"/>
  <c r="J18" i="53"/>
  <c r="J30" i="53"/>
  <c r="J26" i="53"/>
  <c r="J33" i="53"/>
  <c r="I39" i="53"/>
  <c r="J29" i="53"/>
  <c r="J20" i="53"/>
  <c r="J11" i="53"/>
  <c r="J39" i="53"/>
  <c r="AE23" i="53"/>
  <c r="V22" i="53"/>
  <c r="V23" i="53"/>
  <c r="O22" i="53"/>
  <c r="O23" i="53"/>
  <c r="O24" i="53"/>
  <c r="O25" i="53"/>
  <c r="W22" i="53"/>
  <c r="X22" i="53"/>
  <c r="O20" i="53"/>
  <c r="W23" i="53"/>
  <c r="X23" i="53"/>
  <c r="P25" i="53"/>
  <c r="P24" i="53"/>
  <c r="P23" i="53"/>
  <c r="AJ23" i="53"/>
  <c r="P22" i="53"/>
  <c r="AJ22" i="53"/>
  <c r="AF23" i="53"/>
  <c r="AK23" i="53"/>
  <c r="AK22" i="53"/>
  <c r="P20" i="53"/>
  <c r="Q22" i="53"/>
  <c r="R22" i="53"/>
  <c r="Q23" i="53"/>
  <c r="R23" i="53"/>
  <c r="Y22" i="53"/>
  <c r="AL23" i="53"/>
  <c r="AE22" i="53"/>
  <c r="AF22" i="53"/>
  <c r="AL22" i="53"/>
  <c r="AM22" i="53"/>
  <c r="X177" i="55"/>
  <c r="X199" i="55"/>
  <c r="X186" i="55"/>
  <c r="AN199" i="55"/>
  <c r="Y199" i="55"/>
  <c r="AL186" i="55"/>
  <c r="W186" i="55"/>
  <c r="W177" i="55"/>
  <c r="AO192" i="55"/>
  <c r="Z192" i="55"/>
  <c r="Z177" i="55"/>
  <c r="AN192" i="55"/>
  <c r="Y192" i="55"/>
  <c r="AO199" i="55"/>
  <c r="Z199" i="55"/>
  <c r="AL199" i="55"/>
  <c r="W199" i="55"/>
  <c r="X192" i="55"/>
  <c r="AO186" i="55"/>
  <c r="Z186" i="55"/>
  <c r="AN186" i="55"/>
  <c r="Y186" i="55"/>
  <c r="Y177" i="55"/>
  <c r="W192" i="55"/>
  <c r="Z205" i="55"/>
  <c r="X205" i="55"/>
  <c r="Y205" i="55"/>
  <c r="W205" i="55"/>
  <c r="AL205" i="55"/>
  <c r="V17" i="53"/>
  <c r="W17" i="53"/>
  <c r="AB177" i="55"/>
  <c r="AB205" i="55"/>
  <c r="BH15" i="54"/>
  <c r="BM13" i="54"/>
  <c r="AA192" i="55"/>
  <c r="V195" i="55"/>
  <c r="AA15" i="55"/>
  <c r="V15" i="55"/>
  <c r="AA73" i="55"/>
  <c r="V73" i="55"/>
  <c r="V30" i="55"/>
  <c r="V69" i="55"/>
  <c r="AA30" i="55"/>
  <c r="AA24" i="55"/>
  <c r="AA51" i="55"/>
  <c r="AA37" i="55"/>
  <c r="V51" i="55"/>
  <c r="AA60" i="55"/>
  <c r="V37" i="55"/>
  <c r="V60" i="55"/>
  <c r="AA69" i="55"/>
  <c r="V24" i="55"/>
  <c r="AA33" i="55"/>
  <c r="AA66" i="55"/>
  <c r="V33" i="55"/>
  <c r="V66" i="55"/>
  <c r="BL13" i="54"/>
  <c r="BL35" i="54"/>
  <c r="BL28" i="54"/>
  <c r="BL31" i="54"/>
  <c r="BK31" i="54"/>
  <c r="BK28" i="54"/>
  <c r="BK22" i="54"/>
  <c r="BL22" i="54"/>
  <c r="AA195" i="55"/>
  <c r="V192" i="55"/>
  <c r="V199" i="55"/>
  <c r="V186" i="55"/>
  <c r="V177" i="55"/>
  <c r="AA199" i="55"/>
  <c r="AA186" i="55"/>
  <c r="AA177" i="55"/>
  <c r="AA79" i="55"/>
  <c r="V79" i="55"/>
  <c r="AA43" i="55"/>
  <c r="V43" i="55"/>
  <c r="BL41" i="54"/>
  <c r="AA205" i="55"/>
  <c r="V205" i="55"/>
  <c r="AX195" i="55"/>
  <c r="AV195" i="55"/>
  <c r="AY15" i="55"/>
  <c r="AX15" i="55"/>
  <c r="AW15" i="55"/>
  <c r="AW195" i="55"/>
  <c r="AV15" i="55"/>
  <c r="AW37" i="55"/>
  <c r="AW24" i="55"/>
  <c r="AX37" i="55"/>
  <c r="AX24" i="55"/>
  <c r="AU24" i="55"/>
  <c r="AU33" i="55"/>
  <c r="AV37" i="55"/>
  <c r="AV24" i="55"/>
  <c r="AY33" i="55"/>
  <c r="AY30" i="55"/>
  <c r="AX30" i="55"/>
  <c r="AX33" i="55"/>
  <c r="AW33" i="55"/>
  <c r="AW30" i="55"/>
  <c r="AU30" i="55"/>
  <c r="AV33" i="55"/>
  <c r="AV30" i="55"/>
  <c r="AU37" i="55"/>
  <c r="AY37" i="55"/>
  <c r="AY24" i="55"/>
  <c r="BA195" i="55"/>
  <c r="BL15" i="55"/>
  <c r="BC195" i="55"/>
  <c r="AY195" i="55"/>
  <c r="BK30" i="55"/>
  <c r="BM15" i="55"/>
  <c r="BB195" i="55"/>
  <c r="BC15" i="55"/>
  <c r="BC177" i="55"/>
  <c r="BB15" i="55"/>
  <c r="BB177" i="55"/>
  <c r="BA15" i="55"/>
  <c r="BA177" i="55"/>
  <c r="BD15" i="55"/>
  <c r="BM30" i="55"/>
  <c r="BL30" i="55"/>
  <c r="AW43" i="55"/>
  <c r="AV43" i="55"/>
  <c r="BL33" i="55"/>
  <c r="AY43" i="55"/>
  <c r="BL24" i="55"/>
  <c r="BL37" i="55"/>
  <c r="BD37" i="55"/>
  <c r="BC186" i="55"/>
  <c r="BC24" i="55"/>
  <c r="BA33" i="55"/>
  <c r="BM24" i="55"/>
  <c r="AX43" i="55"/>
  <c r="BK24" i="55"/>
  <c r="BC192" i="55"/>
  <c r="BC30" i="55"/>
  <c r="BB33" i="55"/>
  <c r="BC199" i="55"/>
  <c r="BC37" i="55"/>
  <c r="BA199" i="55"/>
  <c r="BA37" i="55"/>
  <c r="BD30" i="55"/>
  <c r="BM37" i="55"/>
  <c r="BC33" i="55"/>
  <c r="BD24" i="55"/>
  <c r="BK33" i="55"/>
  <c r="BA24" i="55"/>
  <c r="BA192" i="55"/>
  <c r="BA30" i="55"/>
  <c r="BB30" i="55"/>
  <c r="BM33" i="55"/>
  <c r="BB186" i="55"/>
  <c r="BB24" i="55"/>
  <c r="BB199" i="55"/>
  <c r="BB37" i="55"/>
  <c r="BD33" i="55"/>
  <c r="BB192" i="55"/>
  <c r="BA186" i="55"/>
  <c r="BL73" i="55"/>
  <c r="BM73" i="55"/>
  <c r="BK73" i="55"/>
  <c r="AJ177" i="55"/>
  <c r="AI177" i="55"/>
  <c r="AI205" i="55"/>
  <c r="AH177" i="55"/>
  <c r="AH205" i="55"/>
  <c r="AD177" i="55"/>
  <c r="AD205" i="55"/>
  <c r="BN73" i="55"/>
  <c r="G66" i="55"/>
  <c r="BD195" i="55"/>
  <c r="AF192" i="55"/>
  <c r="BF195" i="55"/>
  <c r="BG195" i="55"/>
  <c r="BH195" i="55"/>
  <c r="BC205" i="55"/>
  <c r="BA205" i="55"/>
  <c r="BI37" i="55"/>
  <c r="BI199" i="55"/>
  <c r="BG15" i="55"/>
  <c r="BB205" i="55"/>
  <c r="G178" i="55"/>
  <c r="G33" i="55"/>
  <c r="G195" i="55"/>
  <c r="BI24" i="55"/>
  <c r="AK15" i="55"/>
  <c r="G73" i="55"/>
  <c r="BI15" i="55"/>
  <c r="BH15" i="55"/>
  <c r="BH177" i="55"/>
  <c r="AF73" i="55"/>
  <c r="BF15" i="55"/>
  <c r="BF177" i="55"/>
  <c r="AZ15" i="55"/>
  <c r="AK73" i="55"/>
  <c r="AJ205" i="55"/>
  <c r="AF15" i="55"/>
  <c r="BI30" i="55"/>
  <c r="AU15" i="55"/>
  <c r="AU43" i="55"/>
  <c r="BI33" i="55"/>
  <c r="BI195" i="55"/>
  <c r="BM43" i="55"/>
  <c r="AK30" i="55"/>
  <c r="AK37" i="55"/>
  <c r="BN60" i="55"/>
  <c r="G24" i="55"/>
  <c r="AZ33" i="55"/>
  <c r="BN69" i="55"/>
  <c r="AF66" i="55"/>
  <c r="AZ30" i="55"/>
  <c r="AF33" i="55"/>
  <c r="AK24" i="55"/>
  <c r="BE30" i="55"/>
  <c r="AK33" i="55"/>
  <c r="AF51" i="55"/>
  <c r="BN66" i="55"/>
  <c r="AK69" i="55"/>
  <c r="AS192" i="55"/>
  <c r="BG186" i="55"/>
  <c r="BG24" i="55"/>
  <c r="BF199" i="55"/>
  <c r="BF37" i="55"/>
  <c r="AK51" i="55"/>
  <c r="BG33" i="55"/>
  <c r="BH192" i="55"/>
  <c r="BH30" i="55"/>
  <c r="AF24" i="55"/>
  <c r="G60" i="55"/>
  <c r="BF192" i="55"/>
  <c r="BF30" i="55"/>
  <c r="G30" i="55"/>
  <c r="AF60" i="55"/>
  <c r="BG192" i="55"/>
  <c r="BG30" i="55"/>
  <c r="BH186" i="55"/>
  <c r="BH24" i="55"/>
  <c r="BL43" i="55"/>
  <c r="AF69" i="55"/>
  <c r="AZ24" i="55"/>
  <c r="AF30" i="55"/>
  <c r="AF37" i="55"/>
  <c r="AK60" i="55"/>
  <c r="G69" i="55"/>
  <c r="BF186" i="55"/>
  <c r="BF24" i="55"/>
  <c r="BC43" i="55"/>
  <c r="BH33" i="55"/>
  <c r="BL66" i="55"/>
  <c r="BB43" i="55"/>
  <c r="AZ37" i="55"/>
  <c r="AV186" i="55"/>
  <c r="BG37" i="55"/>
  <c r="BF33" i="55"/>
  <c r="BD43" i="55"/>
  <c r="BA43" i="55"/>
  <c r="G51" i="55"/>
  <c r="AK66" i="55"/>
  <c r="BH199" i="55"/>
  <c r="BH37" i="55"/>
  <c r="AR192" i="55"/>
  <c r="AC177" i="55"/>
  <c r="AE177" i="55"/>
  <c r="AE205" i="55"/>
  <c r="AG177" i="55"/>
  <c r="AG205" i="55"/>
  <c r="BL69" i="55"/>
  <c r="BK69" i="55"/>
  <c r="BM69" i="55"/>
  <c r="BM66" i="55"/>
  <c r="BK66" i="55"/>
  <c r="BK51" i="55"/>
  <c r="BK60" i="55"/>
  <c r="BL51" i="55"/>
  <c r="BM51" i="55"/>
  <c r="BL60" i="55"/>
  <c r="BM60" i="55"/>
  <c r="AY186" i="55"/>
  <c r="BI186" i="55"/>
  <c r="AW192" i="55"/>
  <c r="AY199" i="55"/>
  <c r="BD199" i="55"/>
  <c r="AY192" i="55"/>
  <c r="BD192" i="55"/>
  <c r="BD186" i="55"/>
  <c r="BI192" i="55"/>
  <c r="AP66" i="55"/>
  <c r="BN51" i="55"/>
  <c r="AZ69" i="55"/>
  <c r="AU69" i="55"/>
  <c r="AU66" i="55"/>
  <c r="AZ73" i="55"/>
  <c r="AV192" i="55"/>
  <c r="AZ66" i="55"/>
  <c r="AK192" i="55"/>
  <c r="AK195" i="55"/>
  <c r="G79" i="55"/>
  <c r="BK195" i="55"/>
  <c r="AF195" i="55"/>
  <c r="BN79" i="55"/>
  <c r="AF186" i="55"/>
  <c r="AF177" i="55"/>
  <c r="BI43" i="55"/>
  <c r="AF199" i="55"/>
  <c r="AU73" i="55"/>
  <c r="BH205" i="55"/>
  <c r="BN195" i="55"/>
  <c r="BE33" i="55"/>
  <c r="BE195" i="55"/>
  <c r="BE73" i="55"/>
  <c r="BM79" i="55"/>
  <c r="AK79" i="55"/>
  <c r="AP73" i="55"/>
  <c r="BL79" i="55"/>
  <c r="AF79" i="55"/>
  <c r="BE24" i="55"/>
  <c r="BK79" i="55"/>
  <c r="BF205" i="55"/>
  <c r="AO177" i="55"/>
  <c r="AM177" i="55"/>
  <c r="AN177" i="55"/>
  <c r="BO30" i="55"/>
  <c r="BE37" i="55"/>
  <c r="BJ30" i="55"/>
  <c r="AU51" i="55"/>
  <c r="AK43" i="55"/>
  <c r="BE51" i="55"/>
  <c r="AP30" i="55"/>
  <c r="AZ60" i="55"/>
  <c r="AZ51" i="55"/>
  <c r="BJ33" i="55"/>
  <c r="AP33" i="55"/>
  <c r="BN30" i="55"/>
  <c r="BN33" i="55"/>
  <c r="BN37" i="55"/>
  <c r="BJ24" i="55"/>
  <c r="AZ43" i="55"/>
  <c r="BN24" i="55"/>
  <c r="BF43" i="55"/>
  <c r="BE60" i="55"/>
  <c r="BJ37" i="55"/>
  <c r="BE69" i="55"/>
  <c r="BG177" i="55"/>
  <c r="AP24" i="55"/>
  <c r="BH43" i="55"/>
  <c r="G37" i="55"/>
  <c r="AU60" i="55"/>
  <c r="BE66" i="55"/>
  <c r="BG43" i="55"/>
  <c r="AF43" i="55"/>
  <c r="AK186" i="55"/>
  <c r="AQ186" i="55"/>
  <c r="AS199" i="55"/>
  <c r="AR199" i="55"/>
  <c r="G186" i="55"/>
  <c r="G192" i="55"/>
  <c r="AK177" i="55"/>
  <c r="AK199" i="55"/>
  <c r="AP69" i="55"/>
  <c r="AP60" i="55"/>
  <c r="AP51" i="55"/>
  <c r="BN192" i="55"/>
  <c r="BN186" i="55"/>
  <c r="BN199" i="55"/>
  <c r="BL192" i="55"/>
  <c r="BK186" i="55"/>
  <c r="AW199" i="55"/>
  <c r="BL195" i="55"/>
  <c r="BG199" i="55"/>
  <c r="BK192" i="55"/>
  <c r="AW186" i="55"/>
  <c r="BJ69" i="55"/>
  <c r="BO66" i="55"/>
  <c r="BO73" i="55"/>
  <c r="BO33" i="55"/>
  <c r="AR177" i="55"/>
  <c r="AQ192" i="55"/>
  <c r="AT186" i="55"/>
  <c r="AT192" i="55"/>
  <c r="AS177" i="55"/>
  <c r="G199" i="55"/>
  <c r="AP37" i="55"/>
  <c r="AF205" i="55"/>
  <c r="AZ79" i="55"/>
  <c r="BJ73" i="55"/>
  <c r="AP79" i="55"/>
  <c r="AU79" i="55"/>
  <c r="AP195" i="55"/>
  <c r="G177" i="55"/>
  <c r="G205" i="55"/>
  <c r="G15" i="55"/>
  <c r="G43" i="55"/>
  <c r="AK205" i="55"/>
  <c r="BJ195" i="55"/>
  <c r="BG205" i="55"/>
  <c r="AN205" i="55"/>
  <c r="AM205" i="55"/>
  <c r="BK15" i="55"/>
  <c r="BE79" i="55"/>
  <c r="AO205" i="55"/>
  <c r="AP192" i="55"/>
  <c r="AP186" i="55"/>
  <c r="BO24" i="55"/>
  <c r="BJ60" i="55"/>
  <c r="BJ51" i="55"/>
  <c r="BO37" i="55"/>
  <c r="BK37" i="55"/>
  <c r="BJ66" i="55"/>
  <c r="BL199" i="55"/>
  <c r="AQ177" i="55"/>
  <c r="AU195" i="55"/>
  <c r="AT199" i="55"/>
  <c r="AS186" i="55"/>
  <c r="AS205" i="55"/>
  <c r="AQ199" i="55"/>
  <c r="AR186" i="55"/>
  <c r="AR205" i="55"/>
  <c r="BO69" i="55"/>
  <c r="BO60" i="55"/>
  <c r="BO51" i="55"/>
  <c r="AV177" i="55"/>
  <c r="BE199" i="55"/>
  <c r="BK177" i="55"/>
  <c r="AX199" i="55"/>
  <c r="AW177" i="55"/>
  <c r="BM192" i="55"/>
  <c r="AX192" i="55"/>
  <c r="BK199" i="55"/>
  <c r="AV199" i="55"/>
  <c r="AX177" i="55"/>
  <c r="AX186" i="55"/>
  <c r="AZ192" i="55"/>
  <c r="BL186" i="55"/>
  <c r="AU192" i="55"/>
  <c r="AP199" i="55"/>
  <c r="BJ79" i="55"/>
  <c r="AU186" i="55"/>
  <c r="BK205" i="55"/>
  <c r="AZ195" i="55"/>
  <c r="AX205" i="55"/>
  <c r="BO195" i="55"/>
  <c r="BM195" i="55"/>
  <c r="AQ205" i="55"/>
  <c r="AP15" i="55"/>
  <c r="AP43" i="55"/>
  <c r="AV205" i="55"/>
  <c r="AW205" i="55"/>
  <c r="BO79" i="55"/>
  <c r="AU199" i="55"/>
  <c r="BK43" i="55"/>
  <c r="AU177" i="55"/>
  <c r="AT177" i="55"/>
  <c r="AZ186" i="55"/>
  <c r="BO192" i="55"/>
  <c r="BE192" i="55"/>
  <c r="BM177" i="55"/>
  <c r="AZ199" i="55"/>
  <c r="BM186" i="55"/>
  <c r="BL177" i="55"/>
  <c r="BM199" i="55"/>
  <c r="BE186" i="55"/>
  <c r="BJ192" i="55"/>
  <c r="AU205" i="55"/>
  <c r="AT205" i="55"/>
  <c r="BL205" i="55"/>
  <c r="BM205" i="55"/>
  <c r="AP177" i="55"/>
  <c r="BO199" i="55"/>
  <c r="BO186" i="55"/>
  <c r="BJ186" i="55"/>
  <c r="BJ199" i="55"/>
  <c r="AP205" i="55"/>
  <c r="BH36" i="54"/>
  <c r="BO40" i="54"/>
  <c r="BH39" i="54"/>
  <c r="BH38" i="54"/>
  <c r="BH37" i="54"/>
  <c r="BO36" i="54"/>
  <c r="BH34" i="54"/>
  <c r="BH33" i="54"/>
  <c r="BH32" i="54"/>
  <c r="BH30" i="54"/>
  <c r="BH29" i="54"/>
  <c r="BH27" i="54"/>
  <c r="BH26" i="54"/>
  <c r="BH25" i="54"/>
  <c r="BH24" i="54"/>
  <c r="BH23" i="54"/>
  <c r="BH21" i="54"/>
  <c r="BH19" i="54"/>
  <c r="BH18" i="54"/>
  <c r="BH17" i="54"/>
  <c r="BH16" i="54"/>
  <c r="BO38" i="54"/>
  <c r="BO26" i="54"/>
  <c r="BO34" i="54"/>
  <c r="BO24" i="54"/>
  <c r="BN13" i="54"/>
  <c r="BH13" i="54"/>
  <c r="BM31" i="54"/>
  <c r="BH28" i="54"/>
  <c r="BH35" i="54"/>
  <c r="BN22" i="54"/>
  <c r="BN31" i="54"/>
  <c r="BN35" i="54"/>
  <c r="BN28" i="54"/>
  <c r="BH31" i="54"/>
  <c r="BH22" i="54"/>
  <c r="BO21" i="54"/>
  <c r="BO20" i="54"/>
  <c r="BO17" i="54"/>
  <c r="BO23" i="54"/>
  <c r="BO19" i="54"/>
  <c r="BO29" i="54"/>
  <c r="BO33" i="54"/>
  <c r="BO37" i="54"/>
  <c r="BO25" i="54"/>
  <c r="BO30" i="54"/>
  <c r="BO32" i="54"/>
  <c r="BO15" i="54"/>
  <c r="BO18" i="54"/>
  <c r="BO27" i="54"/>
  <c r="BO39" i="54"/>
  <c r="BO16" i="54"/>
  <c r="BO35" i="54"/>
  <c r="BO28" i="54"/>
  <c r="BO22" i="54"/>
  <c r="BO31" i="54"/>
  <c r="BH41" i="54"/>
  <c r="BN41" i="54"/>
  <c r="BG27" i="54"/>
  <c r="BG39" i="54"/>
  <c r="BG37" i="54"/>
  <c r="BG32" i="54"/>
  <c r="BU39" i="54"/>
  <c r="BG25" i="54"/>
  <c r="BU40" i="54"/>
  <c r="BU19" i="54"/>
  <c r="BG38" i="54"/>
  <c r="BG33" i="54"/>
  <c r="BG26" i="54"/>
  <c r="BU38" i="54"/>
  <c r="BU35" i="54"/>
  <c r="BG24" i="54"/>
  <c r="BG15" i="54"/>
  <c r="BG21" i="54"/>
  <c r="BG20" i="54"/>
  <c r="BG23" i="54"/>
  <c r="BG22" i="54"/>
  <c r="BG34" i="54"/>
  <c r="BG31" i="54"/>
  <c r="BU18" i="54"/>
  <c r="BG18" i="54"/>
  <c r="BG29" i="54"/>
  <c r="BG28" i="54"/>
  <c r="BT31" i="54"/>
  <c r="BU20" i="54"/>
  <c r="BU15" i="54"/>
  <c r="BT28" i="54"/>
  <c r="BG40" i="54"/>
  <c r="BG36" i="54"/>
  <c r="BG35" i="54"/>
  <c r="BT35" i="54"/>
  <c r="BG16" i="54"/>
  <c r="BG17" i="54"/>
  <c r="BU17" i="54"/>
  <c r="BG19" i="54"/>
  <c r="BT13" i="54"/>
  <c r="BU13" i="54"/>
  <c r="BU23" i="54"/>
  <c r="BU22" i="54"/>
  <c r="BT22" i="54"/>
  <c r="BT41" i="54"/>
  <c r="BU41" i="54"/>
  <c r="AE38" i="53"/>
  <c r="AF38" i="53"/>
  <c r="V38" i="53"/>
  <c r="O38" i="53"/>
  <c r="K38" i="53"/>
  <c r="AE37" i="53"/>
  <c r="AF37" i="53"/>
  <c r="V37" i="53"/>
  <c r="O37" i="53"/>
  <c r="K37" i="53"/>
  <c r="AE36" i="53"/>
  <c r="AF36" i="53"/>
  <c r="X36" i="53"/>
  <c r="Y36" i="53"/>
  <c r="O36" i="53"/>
  <c r="K36" i="53"/>
  <c r="K33" i="53"/>
  <c r="AE35" i="53"/>
  <c r="AF35" i="53"/>
  <c r="V35" i="53"/>
  <c r="O35" i="53"/>
  <c r="V34" i="53"/>
  <c r="W34" i="53"/>
  <c r="O34" i="53"/>
  <c r="AE32" i="53"/>
  <c r="AF32" i="53"/>
  <c r="V32" i="53"/>
  <c r="O32" i="53"/>
  <c r="AE31" i="53"/>
  <c r="AF31" i="53"/>
  <c r="V31" i="53"/>
  <c r="O31" i="53"/>
  <c r="V30" i="53"/>
  <c r="W30" i="53"/>
  <c r="O30" i="53"/>
  <c r="AE28" i="53"/>
  <c r="AF28" i="53"/>
  <c r="V28" i="53"/>
  <c r="O28" i="53"/>
  <c r="V27" i="53"/>
  <c r="W27" i="53"/>
  <c r="O27" i="53"/>
  <c r="AE25" i="53"/>
  <c r="V25" i="53"/>
  <c r="W25" i="53"/>
  <c r="AK25" i="53"/>
  <c r="Q25" i="53"/>
  <c r="AE24" i="53"/>
  <c r="V24" i="53"/>
  <c r="W24" i="53"/>
  <c r="AK24" i="53"/>
  <c r="Q24" i="53"/>
  <c r="K23" i="53"/>
  <c r="K22" i="53"/>
  <c r="V21" i="53"/>
  <c r="W21" i="53"/>
  <c r="K21" i="53"/>
  <c r="AE19" i="53"/>
  <c r="AF19" i="53"/>
  <c r="V19" i="53"/>
  <c r="O19" i="53"/>
  <c r="K19" i="53"/>
  <c r="AE18" i="53"/>
  <c r="AF18" i="53"/>
  <c r="V18" i="53"/>
  <c r="O18" i="53"/>
  <c r="K18" i="53"/>
  <c r="AE17" i="53"/>
  <c r="AF17" i="53"/>
  <c r="X17" i="53"/>
  <c r="O17" i="53"/>
  <c r="P17" i="53"/>
  <c r="AK17" i="53"/>
  <c r="K17" i="53"/>
  <c r="AE16" i="53"/>
  <c r="AF16" i="53"/>
  <c r="V16" i="53"/>
  <c r="O16" i="53"/>
  <c r="K16" i="53"/>
  <c r="AE15" i="53"/>
  <c r="AF15" i="53"/>
  <c r="V15" i="53"/>
  <c r="O15" i="53"/>
  <c r="P15" i="53"/>
  <c r="K15" i="53"/>
  <c r="AE14" i="53"/>
  <c r="AF14" i="53"/>
  <c r="V14" i="53"/>
  <c r="O14" i="53"/>
  <c r="V13" i="53"/>
  <c r="W13" i="53"/>
  <c r="O13" i="53"/>
  <c r="K13" i="53"/>
  <c r="AE12" i="53"/>
  <c r="V12" i="53"/>
  <c r="W12" i="53"/>
  <c r="O12" i="53"/>
  <c r="W31" i="53"/>
  <c r="X31" i="53"/>
  <c r="Y31" i="53"/>
  <c r="W15" i="53"/>
  <c r="AK15" i="53"/>
  <c r="W19" i="53"/>
  <c r="X19" i="53"/>
  <c r="Y19" i="53"/>
  <c r="W35" i="53"/>
  <c r="X35" i="53"/>
  <c r="W37" i="53"/>
  <c r="X37" i="53"/>
  <c r="Y37" i="53"/>
  <c r="W28" i="53"/>
  <c r="X28" i="53"/>
  <c r="W32" i="53"/>
  <c r="X32" i="53"/>
  <c r="W20" i="53"/>
  <c r="AK21" i="53"/>
  <c r="AK20" i="53"/>
  <c r="O29" i="53"/>
  <c r="W14" i="53"/>
  <c r="X14" i="53"/>
  <c r="Y14" i="53"/>
  <c r="W16" i="53"/>
  <c r="X16" i="53"/>
  <c r="Y16" i="53"/>
  <c r="W18" i="53"/>
  <c r="W29" i="53"/>
  <c r="O33" i="53"/>
  <c r="W38" i="53"/>
  <c r="X38" i="53"/>
  <c r="Y38" i="53"/>
  <c r="O26" i="53"/>
  <c r="W33" i="53"/>
  <c r="W26" i="53"/>
  <c r="AE34" i="53"/>
  <c r="AC33" i="53"/>
  <c r="X34" i="53"/>
  <c r="V33" i="53"/>
  <c r="AE30" i="53"/>
  <c r="AC29" i="53"/>
  <c r="X30" i="53"/>
  <c r="V29" i="53"/>
  <c r="K20" i="53"/>
  <c r="V20" i="53"/>
  <c r="X27" i="53"/>
  <c r="V26" i="53"/>
  <c r="AE27" i="53"/>
  <c r="AC26" i="53"/>
  <c r="AE21" i="53"/>
  <c r="AC20" i="53"/>
  <c r="AE13" i="53"/>
  <c r="P13" i="53"/>
  <c r="O11" i="53"/>
  <c r="X13" i="53"/>
  <c r="V11" i="53"/>
  <c r="P32" i="53"/>
  <c r="AK32" i="53"/>
  <c r="AJ32" i="53"/>
  <c r="P14" i="53"/>
  <c r="AJ14" i="53"/>
  <c r="P16" i="53"/>
  <c r="AJ16" i="53"/>
  <c r="P18" i="53"/>
  <c r="AJ18" i="53"/>
  <c r="X21" i="53"/>
  <c r="AJ21" i="53"/>
  <c r="AJ25" i="53"/>
  <c r="P30" i="53"/>
  <c r="AJ30" i="53"/>
  <c r="P36" i="53"/>
  <c r="AK36" i="53"/>
  <c r="AJ36" i="53"/>
  <c r="P38" i="53"/>
  <c r="AK38" i="53"/>
  <c r="AJ38" i="53"/>
  <c r="P34" i="53"/>
  <c r="AJ34" i="53"/>
  <c r="P27" i="53"/>
  <c r="AJ27" i="53"/>
  <c r="P12" i="53"/>
  <c r="AJ12" i="53"/>
  <c r="P31" i="53"/>
  <c r="AK31" i="53"/>
  <c r="AJ31" i="53"/>
  <c r="P19" i="53"/>
  <c r="AK19" i="53"/>
  <c r="AJ19" i="53"/>
  <c r="P35" i="53"/>
  <c r="AK35" i="53"/>
  <c r="AJ35" i="53"/>
  <c r="P37" i="53"/>
  <c r="AJ37" i="53"/>
  <c r="AJ24" i="53"/>
  <c r="P28" i="53"/>
  <c r="AJ28" i="53"/>
  <c r="X25" i="53"/>
  <c r="Y25" i="53"/>
  <c r="Q30" i="53"/>
  <c r="Q13" i="53"/>
  <c r="AJ13" i="53"/>
  <c r="X24" i="53"/>
  <c r="Y24" i="53"/>
  <c r="Q17" i="53"/>
  <c r="AJ17" i="53"/>
  <c r="Q15" i="53"/>
  <c r="AJ15" i="53"/>
  <c r="Q21" i="53"/>
  <c r="Q20" i="53"/>
  <c r="X12" i="53"/>
  <c r="Y12" i="53"/>
  <c r="Y17" i="53"/>
  <c r="K14" i="53"/>
  <c r="K11" i="53"/>
  <c r="K39" i="53"/>
  <c r="AF11" i="53"/>
  <c r="AK28" i="53"/>
  <c r="AK16" i="53"/>
  <c r="AK37" i="53"/>
  <c r="AK14" i="53"/>
  <c r="W11" i="53"/>
  <c r="W39" i="53"/>
  <c r="X18" i="53"/>
  <c r="Y18" i="53"/>
  <c r="AK34" i="53"/>
  <c r="AK33" i="53"/>
  <c r="P33" i="53"/>
  <c r="AK18" i="53"/>
  <c r="Q12" i="53"/>
  <c r="AK12" i="53"/>
  <c r="O39" i="53"/>
  <c r="X15" i="53"/>
  <c r="Y15" i="53"/>
  <c r="Q14" i="53"/>
  <c r="AC39" i="53"/>
  <c r="AJ33" i="53"/>
  <c r="AF33" i="53"/>
  <c r="AE33" i="53"/>
  <c r="AJ29" i="53"/>
  <c r="Y34" i="53"/>
  <c r="X33" i="53"/>
  <c r="V39" i="53"/>
  <c r="X29" i="53"/>
  <c r="AK30" i="53"/>
  <c r="AK29" i="53"/>
  <c r="P29" i="53"/>
  <c r="Q16" i="53"/>
  <c r="R16" i="53"/>
  <c r="AF30" i="53"/>
  <c r="AF29" i="53"/>
  <c r="AE29" i="53"/>
  <c r="Q34" i="53"/>
  <c r="R34" i="53"/>
  <c r="AF27" i="53"/>
  <c r="AF26" i="53"/>
  <c r="AE26" i="53"/>
  <c r="AJ26" i="53"/>
  <c r="Y27" i="53"/>
  <c r="X26" i="53"/>
  <c r="Q32" i="53"/>
  <c r="R32" i="53"/>
  <c r="AK27" i="53"/>
  <c r="AK26" i="53"/>
  <c r="P26" i="53"/>
  <c r="Q35" i="53"/>
  <c r="AL35" i="53"/>
  <c r="AJ20" i="53"/>
  <c r="Y11" i="53"/>
  <c r="Y21" i="53"/>
  <c r="X20" i="53"/>
  <c r="AF21" i="53"/>
  <c r="AF20" i="53"/>
  <c r="AE20" i="53"/>
  <c r="AK13" i="53"/>
  <c r="P11" i="53"/>
  <c r="Q28" i="53"/>
  <c r="AL28" i="53"/>
  <c r="AJ11" i="53"/>
  <c r="AE11" i="53"/>
  <c r="Q31" i="53"/>
  <c r="R31" i="53"/>
  <c r="Q38" i="53"/>
  <c r="R38" i="53"/>
  <c r="Q27" i="53"/>
  <c r="Q36" i="53"/>
  <c r="R36" i="53"/>
  <c r="Q18" i="53"/>
  <c r="R18" i="53"/>
  <c r="Q37" i="53"/>
  <c r="R37" i="53"/>
  <c r="Q19" i="53"/>
  <c r="R19" i="53"/>
  <c r="AL12" i="53"/>
  <c r="AM12" i="53"/>
  <c r="R15" i="53"/>
  <c r="AL13" i="53"/>
  <c r="AM13" i="53"/>
  <c r="AL16" i="53"/>
  <c r="AM16" i="53"/>
  <c r="R30" i="53"/>
  <c r="AL30" i="53"/>
  <c r="R17" i="53"/>
  <c r="AL17" i="53"/>
  <c r="AM17" i="53"/>
  <c r="AL24" i="53"/>
  <c r="AL25" i="53"/>
  <c r="R14" i="53"/>
  <c r="AL14" i="53"/>
  <c r="AM14" i="53"/>
  <c r="AL27" i="53"/>
  <c r="R21" i="53"/>
  <c r="R20" i="53"/>
  <c r="AL21" i="53"/>
  <c r="P39" i="53"/>
  <c r="AF39" i="53"/>
  <c r="AE39" i="53"/>
  <c r="AL34" i="53"/>
  <c r="AJ39" i="53"/>
  <c r="X11" i="53"/>
  <c r="X39" i="53"/>
  <c r="Q33" i="53"/>
  <c r="AL15" i="53"/>
  <c r="AM15" i="53"/>
  <c r="R33" i="53"/>
  <c r="AL32" i="53"/>
  <c r="R29" i="53"/>
  <c r="AL26" i="53"/>
  <c r="Q29" i="53"/>
  <c r="R27" i="53"/>
  <c r="R26" i="53"/>
  <c r="Q26" i="53"/>
  <c r="AL31" i="53"/>
  <c r="Q11" i="53"/>
  <c r="AM21" i="53"/>
  <c r="AM20" i="53"/>
  <c r="AL20" i="53"/>
  <c r="R11" i="53"/>
  <c r="AL38" i="53"/>
  <c r="AM38" i="53"/>
  <c r="AK11" i="53"/>
  <c r="AK39" i="53"/>
  <c r="AL36" i="53"/>
  <c r="AM36" i="53"/>
  <c r="AL19" i="53"/>
  <c r="AM19" i="53"/>
  <c r="AL37" i="53"/>
  <c r="AM37" i="53"/>
  <c r="AL18" i="53"/>
  <c r="AM18" i="53"/>
  <c r="Q39" i="53"/>
  <c r="R39" i="53"/>
  <c r="AM33" i="53"/>
  <c r="AL33" i="53"/>
  <c r="AL29" i="53"/>
  <c r="BJ15" i="55"/>
  <c r="BJ43" i="55"/>
  <c r="AM11" i="53"/>
  <c r="AM39" i="53"/>
  <c r="AL11" i="53"/>
  <c r="BI177" i="55"/>
  <c r="AL39" i="53"/>
  <c r="BI205" i="55"/>
  <c r="AZ177" i="55"/>
  <c r="AY177" i="55"/>
  <c r="BJ177" i="55"/>
  <c r="BD177" i="55"/>
  <c r="BE15" i="55"/>
  <c r="BE43" i="55"/>
  <c r="BD205" i="55"/>
  <c r="AZ205" i="55"/>
  <c r="BN15" i="55"/>
  <c r="BN43" i="55"/>
  <c r="BJ205" i="55"/>
  <c r="AY205" i="55"/>
  <c r="BN177" i="55"/>
  <c r="BN205" i="55"/>
  <c r="BO15" i="55"/>
  <c r="BO43" i="55"/>
  <c r="BE177" i="55"/>
  <c r="BE205" i="55"/>
  <c r="BO177" i="55"/>
  <c r="BO205" i="55"/>
  <c r="BG14" i="54"/>
  <c r="BG13" i="54"/>
  <c r="BG41" i="54"/>
  <c r="BK13" i="54"/>
  <c r="BO13" i="54"/>
  <c r="BO41" i="54"/>
</calcChain>
</file>

<file path=xl/sharedStrings.xml><?xml version="1.0" encoding="utf-8"?>
<sst xmlns="http://schemas.openxmlformats.org/spreadsheetml/2006/main" count="810" uniqueCount="100">
  <si>
    <t>TOTAL</t>
  </si>
  <si>
    <t>EJERCIDO</t>
  </si>
  <si>
    <t>METAS</t>
  </si>
  <si>
    <t>AMPLIACIÓN</t>
  </si>
  <si>
    <t>REDUCCIÓN</t>
  </si>
  <si>
    <t>UNIDAD DE MEDIDA</t>
  </si>
  <si>
    <t>DEVENGADO</t>
  </si>
  <si>
    <t>%</t>
  </si>
  <si>
    <t>REALIZADAS</t>
  </si>
  <si>
    <t>POR REALIZAR</t>
  </si>
  <si>
    <t>PAGADO</t>
  </si>
  <si>
    <t>COMPROMETIDO</t>
  </si>
  <si>
    <t>PROGRAMADO</t>
  </si>
  <si>
    <t>NO.</t>
  </si>
  <si>
    <t>PROYECTO</t>
  </si>
  <si>
    <t>1ER. TRIMESTRE</t>
  </si>
  <si>
    <t>2DO. TRIMESTRE</t>
  </si>
  <si>
    <t>3ER. TRIMESTRE</t>
  </si>
  <si>
    <t>4TO. TRIMESTRE</t>
  </si>
  <si>
    <t>PROPIOS</t>
  </si>
  <si>
    <t>ESTATAL</t>
  </si>
  <si>
    <t>FEDERAL</t>
  </si>
  <si>
    <t>OTROS</t>
  </si>
  <si>
    <t>MODIFICADO</t>
  </si>
  <si>
    <t>MODIFICADAS</t>
  </si>
  <si>
    <t>ACUMULADO</t>
  </si>
  <si>
    <t>ACUMULADAS</t>
  </si>
  <si>
    <t xml:space="preserve">PROGRAMADAS </t>
  </si>
  <si>
    <t>PROGRAMADAS</t>
  </si>
  <si>
    <t>METAS ANUALES</t>
  </si>
  <si>
    <t>VARIACIÓN</t>
  </si>
  <si>
    <t>Servicio Social</t>
  </si>
  <si>
    <t>Adecuación Curricular</t>
  </si>
  <si>
    <t>Atención Compensatoria</t>
  </si>
  <si>
    <t>Orientación</t>
  </si>
  <si>
    <t>Investigación</t>
  </si>
  <si>
    <t>Investigación Educativa</t>
  </si>
  <si>
    <t>Evaluación Educativa</t>
  </si>
  <si>
    <t>Sistemas de Información</t>
  </si>
  <si>
    <t>Infraestructura</t>
  </si>
  <si>
    <t>Equipamiento</t>
  </si>
  <si>
    <t>Mantenimiento Preventivo y Correctivo</t>
  </si>
  <si>
    <t>Administración Central</t>
  </si>
  <si>
    <t>Evaluación Institucional</t>
  </si>
  <si>
    <t>Evaluación al Desempeño Escolar</t>
  </si>
  <si>
    <t>PRESUPUESTO ANUAL</t>
  </si>
  <si>
    <t>PRESUPUESTO AUTORIZADO</t>
  </si>
  <si>
    <t xml:space="preserve">PROGRAMADO </t>
  </si>
  <si>
    <t>TRANSFERENCIAS</t>
  </si>
  <si>
    <t>RECALENDARIZACIONES</t>
  </si>
  <si>
    <t>Actividades Culturales, Deportivas y Recreativas</t>
  </si>
  <si>
    <t>1 de 6</t>
  </si>
  <si>
    <t>2 de 6</t>
  </si>
  <si>
    <t>3 de 6</t>
  </si>
  <si>
    <t>COMPONENTE</t>
  </si>
  <si>
    <t>ACTIVIDAD</t>
  </si>
  <si>
    <t>Capacitación y Actualización del Personal Docente</t>
  </si>
  <si>
    <t>Becas</t>
  </si>
  <si>
    <t>Materiales Didácticos</t>
  </si>
  <si>
    <t>Educación Contínua y Servicios Tecnológicos</t>
  </si>
  <si>
    <t>Difusión Interinstitucional</t>
  </si>
  <si>
    <t>Vínculo Interinstitucional</t>
  </si>
  <si>
    <t>Movilidad Académica</t>
  </si>
  <si>
    <t>Productos de Investigación</t>
  </si>
  <si>
    <t>Capacitación y Actualización de Servidores Públicos, Directivos y Administrativos</t>
  </si>
  <si>
    <t xml:space="preserve">ACTIVIDAD </t>
  </si>
  <si>
    <t>Estudiante</t>
  </si>
  <si>
    <t>Adecuación</t>
  </si>
  <si>
    <t>Aspirante o estudiante</t>
  </si>
  <si>
    <t>Docente</t>
  </si>
  <si>
    <t>Material didáctico</t>
  </si>
  <si>
    <t>Beneficiario</t>
  </si>
  <si>
    <t>Actividad</t>
  </si>
  <si>
    <t>Convenio</t>
  </si>
  <si>
    <t>Producto</t>
  </si>
  <si>
    <t xml:space="preserve">Evaluación </t>
  </si>
  <si>
    <t>Módulo</t>
  </si>
  <si>
    <t>Servidor público</t>
  </si>
  <si>
    <t>Obra</t>
  </si>
  <si>
    <t>Lote</t>
  </si>
  <si>
    <t>Mantenimiento</t>
  </si>
  <si>
    <t>Informe</t>
  </si>
  <si>
    <t>UCEEP-09 METAS</t>
  </si>
  <si>
    <t xml:space="preserve">UNIVERSIDAD POLITÉCNICA DE TULANCINGO </t>
  </si>
  <si>
    <t xml:space="preserve">PROGRAMA OPERATIVO ANUAL 2019 </t>
  </si>
  <si>
    <t xml:space="preserve">EVALUACIÓN PROGRAMÁTICA PRESUPUESTAL </t>
  </si>
  <si>
    <t>UCEEP-09 PRESUPUESTO</t>
  </si>
  <si>
    <t>AMPLIACIÓN LIQUIDA</t>
  </si>
  <si>
    <t>Educación Continua y Servicios Tecnológicos</t>
  </si>
  <si>
    <t>Formación</t>
  </si>
  <si>
    <t>Extensión y Vinculación</t>
  </si>
  <si>
    <t>Planeación</t>
  </si>
  <si>
    <t>Gestión y Operación</t>
  </si>
  <si>
    <t>JULIO-SEPTIEMBRE</t>
  </si>
  <si>
    <t>LÍQUIDAS</t>
  </si>
  <si>
    <t>4to. TRIMESTRE</t>
  </si>
  <si>
    <t>Nota: Actividad 1.3 Evaluación al Desempeño Escolar no se cumple con la meta programada, derivado de la deserción y abandono escolar de los estudiantes.
Actividad 1.7 Becas se rebasa su meta debido al incremento de becas académicas y de fomento de investigación al posgrado
En atención a oficio SFP-CPF-01-DVP-AV083-55-3040-2019 correspondiente a la ampliación líquida, se incrementan la metas anuales para el Sistema de Respaldo de Energía Eléctrica para el Centro de Datos y Comunicaciones Principal de la UPT, para cubrir las necesidades de la acreditación del laboratorio de Ingeniería Civil, Impermeabilización de Edificios y Combustible para Vehículos afecatando las actividades 5.3 Equipamiento, 5.4 Mantenimiento Preventivo y Correctivo y Administración Central.
Cabe hacer mención que en las siguientes actividades: 1.3 Evaluación al Desempeño Escolar, 1.5 Atención Compensatoria y 1.7 Becas; las metas anuales se calculan mediante el maximo, es decir, se las metas son constantes.
Segunda Ampliación Líquida
Actividad 5.3 Equipamiento se incrementan dos metas, a fin de adquirir un Plotter, un Servidor de Procesamiento y almacenamiento de Datos, tres computadoras de escritorio y dos computadoras Laptop, a razón de cubrir las necesidades en diferentes áreas de la UPT; 5.5 Administración Central se incrementan tres metas, la primer meta con el propósito de proporcionar uniformes que permitan generar una imagen Institucional para los 310 trabajadores incorporados a esta Casa de Estudios, la segunda meta para cubrir 374 trámites de titulación y la tercer meta se incrementa a efecto de adquirir discos duros para la correcta funcionalidad de SITE
Actividad 5.4 Mantenimiento Preventivo y Correctivo, se presenta una ampliación de 16 metas (derivadas de las ampliaciones líquidas) pero al mismo tiempo se realiza una reducción de tres metas, una reduce debido a que el Seguro Estudiantil y Multimodal se encuntran vigentes, una mas se refiere al arrendamiento de vehículos, el cual se encuentra en proceso de licitación y el fallo esta programado para el dia 03 de octubre del año en curso y la ultima se relaciona con el servicio de instalación de la planta de energía electrica, la cual no se contrato debido a que se requieren como minimo tres cotizaciones como investigación de mercado. Es importamte mencionar que estas metas fueron recalendarizadas al trimestre octubre-diciembre para su debido cumplimiento. 
Tercer Ampliación Líquida
Actividad 5.5 Administración Central se incrementa una meta, derivado que en los últimos diez años el personal docente y administrativo no han registrado aumento o incremento en su sueldo, razón por la cual es de suma importancia para esta casa de estudios incrementar el salario a dicho personal para que pueda resarcir en parte el deterioro de sus percepciones.</t>
  </si>
  <si>
    <t xml:space="preserve">OCTUBRE-DICIEMBRE </t>
  </si>
  <si>
    <t>OCTUBRE-DICIEMBRE</t>
  </si>
  <si>
    <t>OCTUBRE DICIEMBRE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</si>
</sst>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4" formatCode="_-&quot;$&quot;* #,##0.00_-;\-&quot;$&quot;* #,##0.00_-;_-&quot;$&quot;* &quot;-&quot;??_-;_-@_-"/>
    <numFmt numFmtId="43" formatCode="_-* #,##0.00_-;\-* #,##0.00_-;_-* &quot;-&quot;??_-;_-@_-"/>
  </numFmts>
  <fonts count="20" x14ac:knownFonts="1">
    <font>
      <sz val="10"/>
      <name val="Arial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Arial"/>
      <family val="2"/>
    </font>
    <font>
      <sz val="8"/>
      <name val="Arial"/>
      <family val="2"/>
    </font>
    <font>
      <sz val="11"/>
      <color indexed="8"/>
      <name val="Calibri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name val="Graphik Regular"/>
      <family val="2"/>
    </font>
    <font>
      <b/>
      <sz val="10"/>
      <name val="Graphik Regular"/>
      <family val="2"/>
    </font>
    <font>
      <b/>
      <sz val="12"/>
      <name val="Graphik Regular"/>
      <family val="2"/>
    </font>
    <font>
      <b/>
      <sz val="10"/>
      <color indexed="8"/>
      <name val="Graphik Regular"/>
      <family val="2"/>
    </font>
    <font>
      <sz val="10"/>
      <color theme="1"/>
      <name val="Graphik Regular"/>
      <family val="2"/>
    </font>
    <font>
      <sz val="9"/>
      <name val="Graphik Regular"/>
      <family val="2"/>
    </font>
    <font>
      <b/>
      <sz val="9"/>
      <name val="Graphik Regular"/>
      <family val="2"/>
    </font>
    <font>
      <b/>
      <sz val="11"/>
      <name val="Graphik Regular"/>
      <family val="2"/>
    </font>
    <font>
      <b/>
      <sz val="10"/>
      <color theme="1"/>
      <name val="Graphik Regular"/>
      <family val="2"/>
    </font>
    <font>
      <sz val="8"/>
      <name val="Graphik Regular"/>
      <family val="2"/>
    </font>
    <font>
      <b/>
      <sz val="8"/>
      <name val="Graphik Regular"/>
      <family val="2"/>
    </font>
    <font>
      <sz val="10"/>
      <color indexed="57"/>
      <name val="Graphik Regular"/>
      <family val="2"/>
    </font>
  </fonts>
  <fills count="9">
    <fill>
      <patternFill patternType="none"/>
    </fill>
    <fill>
      <patternFill patternType="gray125"/>
    </fill>
    <fill>
      <patternFill patternType="solid">
        <fgColor indexed="51"/>
        <bgColor indexed="29"/>
      </patternFill>
    </fill>
    <fill>
      <patternFill patternType="solid">
        <fgColor indexed="22"/>
        <bgColor indexed="64"/>
      </patternFill>
    </fill>
    <fill>
      <patternFill patternType="solid">
        <fgColor theme="0" tint="-4.9989318521683403E-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66FF33"/>
        <bgColor indexed="64"/>
      </patternFill>
    </fill>
  </fills>
  <borders count="4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/>
      <diagonal/>
    </border>
    <border>
      <left style="medium">
        <color auto="1"/>
      </left>
      <right/>
      <top/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/>
      <top style="medium">
        <color auto="1"/>
      </top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/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 style="thin">
        <color auto="1"/>
      </top>
      <bottom style="thin">
        <color auto="1"/>
      </bottom>
      <diagonal/>
    </border>
    <border>
      <left style="medium">
        <color auto="1"/>
      </left>
      <right/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medium">
        <color auto="1"/>
      </right>
      <top/>
      <bottom/>
      <diagonal/>
    </border>
    <border>
      <left style="thin">
        <color auto="1"/>
      </left>
      <right style="thin">
        <color auto="1"/>
      </right>
      <top/>
      <bottom style="medium">
        <color auto="1"/>
      </bottom>
      <diagonal/>
    </border>
    <border>
      <left style="medium">
        <color auto="1"/>
      </left>
      <right/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/>
      <diagonal/>
    </border>
    <border>
      <left/>
      <right style="thin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/>
      <diagonal/>
    </border>
    <border>
      <left/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/>
      <top style="thin">
        <color auto="1"/>
      </top>
      <bottom/>
      <diagonal/>
    </border>
    <border>
      <left style="medium">
        <color auto="1"/>
      </left>
      <right/>
      <top/>
      <bottom/>
      <diagonal/>
    </border>
    <border>
      <left style="medium">
        <color auto="1"/>
      </left>
      <right/>
      <top/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</borders>
  <cellStyleXfs count="18">
    <xf numFmtId="0" fontId="0" fillId="0" borderId="0"/>
    <xf numFmtId="43" fontId="2" fillId="0" borderId="0" applyFont="0" applyFill="0" applyBorder="0" applyAlignment="0" applyProtection="0"/>
    <xf numFmtId="43" fontId="5" fillId="0" borderId="0" applyFont="0" applyFill="0" applyBorder="0" applyAlignment="0" applyProtection="0"/>
    <xf numFmtId="44" fontId="3" fillId="0" borderId="0" applyFont="0" applyFill="0" applyBorder="0" applyAlignment="0" applyProtection="0"/>
    <xf numFmtId="44" fontId="2" fillId="0" borderId="0" applyFont="0" applyFill="0" applyBorder="0" applyAlignment="0" applyProtection="0"/>
    <xf numFmtId="44" fontId="6" fillId="0" borderId="0" applyFont="0" applyFill="0" applyBorder="0" applyAlignment="0" applyProtection="0"/>
    <xf numFmtId="0" fontId="2" fillId="0" borderId="0"/>
    <xf numFmtId="0" fontId="6" fillId="0" borderId="0"/>
    <xf numFmtId="0" fontId="6" fillId="0" borderId="0"/>
    <xf numFmtId="43" fontId="4" fillId="2" borderId="0" applyFill="0"/>
    <xf numFmtId="9" fontId="3" fillId="0" borderId="0" applyFont="0" applyFill="0" applyBorder="0" applyAlignment="0" applyProtection="0"/>
    <xf numFmtId="9" fontId="2" fillId="0" borderId="0" applyFont="0" applyFill="0" applyBorder="0" applyAlignment="0" applyProtection="0"/>
    <xf numFmtId="9" fontId="6" fillId="0" borderId="0" applyFont="0" applyFill="0" applyBorder="0" applyAlignment="0" applyProtection="0"/>
    <xf numFmtId="9" fontId="2" fillId="0" borderId="0" applyFont="0" applyFill="0" applyBorder="0" applyAlignment="0" applyProtection="0"/>
    <xf numFmtId="43" fontId="7" fillId="0" borderId="0" applyFont="0" applyFill="0" applyBorder="0" applyAlignment="0" applyProtection="0"/>
    <xf numFmtId="0" fontId="2" fillId="0" borderId="0"/>
    <xf numFmtId="0" fontId="1" fillId="0" borderId="0"/>
    <xf numFmtId="43" fontId="1" fillId="0" borderId="0" applyFont="0" applyFill="0" applyBorder="0" applyAlignment="0" applyProtection="0"/>
  </cellStyleXfs>
  <cellXfs count="377">
    <xf numFmtId="0" fontId="0" fillId="0" borderId="0" xfId="0"/>
    <xf numFmtId="43" fontId="8" fillId="0" borderId="0" xfId="14" applyFont="1" applyAlignment="1">
      <alignment horizontal="center"/>
    </xf>
    <xf numFmtId="43" fontId="9" fillId="0" borderId="0" xfId="14" applyFont="1" applyAlignment="1"/>
    <xf numFmtId="43" fontId="9" fillId="5" borderId="0" xfId="14" applyFont="1" applyFill="1" applyAlignment="1"/>
    <xf numFmtId="0" fontId="8" fillId="0" borderId="0" xfId="0" applyFont="1"/>
    <xf numFmtId="0" fontId="8" fillId="0" borderId="0" xfId="0" applyFont="1" applyAlignment="1">
      <alignment horizontal="center" vertical="center" wrapText="1"/>
    </xf>
    <xf numFmtId="0" fontId="10" fillId="0" borderId="0" xfId="0" applyFont="1" applyAlignment="1"/>
    <xf numFmtId="0" fontId="8" fillId="0" borderId="0" xfId="0" applyFont="1" applyAlignment="1">
      <alignment horizontal="right"/>
    </xf>
    <xf numFmtId="0" fontId="8" fillId="0" borderId="0" xfId="0" applyFont="1" applyAlignment="1">
      <alignment vertical="center" wrapText="1"/>
    </xf>
    <xf numFmtId="43" fontId="9" fillId="0" borderId="0" xfId="14" applyFont="1" applyAlignment="1">
      <alignment horizontal="center"/>
    </xf>
    <xf numFmtId="43" fontId="9" fillId="5" borderId="0" xfId="14" applyFont="1" applyFill="1" applyAlignment="1">
      <alignment horizontal="center"/>
    </xf>
    <xf numFmtId="0" fontId="9" fillId="0" borderId="0" xfId="0" applyFont="1" applyAlignment="1">
      <alignment horizontal="center"/>
    </xf>
    <xf numFmtId="0" fontId="9" fillId="0" borderId="0" xfId="0" applyFont="1"/>
    <xf numFmtId="0" fontId="8" fillId="0" borderId="24" xfId="0" applyFont="1" applyFill="1" applyBorder="1" applyAlignment="1">
      <alignment vertical="center" wrapText="1"/>
    </xf>
    <xf numFmtId="43" fontId="8" fillId="0" borderId="12" xfId="14" applyFont="1" applyBorder="1" applyAlignment="1">
      <alignment horizontal="center" vertical="center"/>
    </xf>
    <xf numFmtId="43" fontId="8" fillId="0" borderId="12" xfId="14" applyFont="1" applyFill="1" applyBorder="1" applyAlignment="1">
      <alignment horizontal="center" vertical="center"/>
    </xf>
    <xf numFmtId="43" fontId="8" fillId="0" borderId="1" xfId="14" applyFont="1" applyFill="1" applyBorder="1" applyAlignment="1">
      <alignment horizontal="center" vertical="center"/>
    </xf>
    <xf numFmtId="43" fontId="8" fillId="0" borderId="0" xfId="14" applyFont="1"/>
    <xf numFmtId="44" fontId="8" fillId="0" borderId="0" xfId="0" applyNumberFormat="1" applyFont="1"/>
    <xf numFmtId="0" fontId="8" fillId="0" borderId="23" xfId="0" applyFont="1" applyFill="1" applyBorder="1" applyAlignment="1">
      <alignment vertical="center" wrapText="1"/>
    </xf>
    <xf numFmtId="43" fontId="8" fillId="0" borderId="1" xfId="14" applyFont="1" applyBorder="1" applyAlignment="1">
      <alignment horizontal="center" vertical="center"/>
    </xf>
    <xf numFmtId="43" fontId="8" fillId="5" borderId="1" xfId="14" applyFont="1" applyFill="1" applyBorder="1" applyAlignment="1">
      <alignment horizontal="center" vertical="center"/>
    </xf>
    <xf numFmtId="43" fontId="8" fillId="0" borderId="12" xfId="14" applyFont="1" applyFill="1" applyBorder="1" applyAlignment="1">
      <alignment horizontal="right" vertical="center"/>
    </xf>
    <xf numFmtId="0" fontId="8" fillId="0" borderId="0" xfId="0" applyFont="1" applyFill="1"/>
    <xf numFmtId="43" fontId="8" fillId="0" borderId="0" xfId="14" applyFont="1" applyFill="1"/>
    <xf numFmtId="44" fontId="8" fillId="0" borderId="0" xfId="0" applyNumberFormat="1" applyFont="1" applyFill="1"/>
    <xf numFmtId="0" fontId="8" fillId="5" borderId="23" xfId="0" applyFont="1" applyFill="1" applyBorder="1" applyAlignment="1">
      <alignment vertical="center" wrapText="1"/>
    </xf>
    <xf numFmtId="0" fontId="8" fillId="5" borderId="0" xfId="0" applyFont="1" applyFill="1"/>
    <xf numFmtId="43" fontId="8" fillId="5" borderId="0" xfId="14" applyFont="1" applyFill="1"/>
    <xf numFmtId="0" fontId="8" fillId="0" borderId="31" xfId="0" applyFont="1" applyBorder="1" applyAlignment="1">
      <alignment vertical="center" wrapText="1"/>
    </xf>
    <xf numFmtId="43" fontId="8" fillId="0" borderId="25" xfId="14" applyFont="1" applyBorder="1" applyAlignment="1">
      <alignment horizontal="center" vertical="center"/>
    </xf>
    <xf numFmtId="43" fontId="8" fillId="0" borderId="11" xfId="14" applyFont="1" applyBorder="1" applyAlignment="1">
      <alignment horizontal="center" vertical="center"/>
    </xf>
    <xf numFmtId="44" fontId="9" fillId="0" borderId="0" xfId="0" applyNumberFormat="1" applyFont="1"/>
    <xf numFmtId="43" fontId="9" fillId="0" borderId="0" xfId="14" applyFont="1"/>
    <xf numFmtId="0" fontId="9" fillId="0" borderId="0" xfId="0" applyFont="1" applyFill="1" applyAlignment="1">
      <alignment vertical="center" wrapText="1"/>
    </xf>
    <xf numFmtId="43" fontId="9" fillId="0" borderId="0" xfId="14" applyFont="1" applyFill="1" applyAlignment="1">
      <alignment vertical="center" wrapText="1"/>
    </xf>
    <xf numFmtId="43" fontId="8" fillId="0" borderId="0" xfId="14" applyFont="1" applyBorder="1" applyAlignment="1">
      <alignment horizontal="center" vertical="center"/>
    </xf>
    <xf numFmtId="43" fontId="9" fillId="5" borderId="0" xfId="14" applyFont="1" applyFill="1" applyAlignment="1">
      <alignment vertical="center" wrapText="1"/>
    </xf>
    <xf numFmtId="43" fontId="9" fillId="0" borderId="0" xfId="14" applyFont="1" applyBorder="1" applyAlignment="1"/>
    <xf numFmtId="0" fontId="8" fillId="0" borderId="0" xfId="0" applyFont="1" applyBorder="1"/>
    <xf numFmtId="0" fontId="9" fillId="0" borderId="0" xfId="0" applyFont="1" applyBorder="1" applyAlignment="1"/>
    <xf numFmtId="0" fontId="9" fillId="0" borderId="0" xfId="0" applyFont="1" applyBorder="1" applyAlignment="1">
      <alignment horizontal="center"/>
    </xf>
    <xf numFmtId="43" fontId="9" fillId="0" borderId="0" xfId="14" applyFont="1" applyBorder="1" applyAlignment="1">
      <alignment horizontal="center"/>
    </xf>
    <xf numFmtId="43" fontId="8" fillId="0" borderId="0" xfId="14" applyFont="1" applyBorder="1"/>
    <xf numFmtId="0" fontId="9" fillId="5" borderId="0" xfId="0" applyFont="1" applyFill="1" applyBorder="1" applyAlignment="1">
      <alignment horizontal="center"/>
    </xf>
    <xf numFmtId="43" fontId="9" fillId="0" borderId="0" xfId="14" applyFont="1" applyFill="1" applyBorder="1" applyAlignment="1">
      <alignment horizontal="center"/>
    </xf>
    <xf numFmtId="0" fontId="9" fillId="0" borderId="0" xfId="0" applyFont="1" applyFill="1" applyBorder="1" applyAlignment="1">
      <alignment horizontal="center"/>
    </xf>
    <xf numFmtId="0" fontId="9" fillId="4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vertical="center" wrapText="1"/>
    </xf>
    <xf numFmtId="0" fontId="8" fillId="0" borderId="20" xfId="0" applyFont="1" applyFill="1" applyBorder="1" applyAlignment="1">
      <alignment vertical="center" wrapText="1"/>
    </xf>
    <xf numFmtId="43" fontId="8" fillId="0" borderId="1" xfId="14" applyFont="1" applyBorder="1" applyAlignment="1">
      <alignment vertical="center"/>
    </xf>
    <xf numFmtId="9" fontId="8" fillId="0" borderId="1" xfId="13" applyFont="1" applyBorder="1" applyAlignment="1">
      <alignment horizontal="center" vertical="center"/>
    </xf>
    <xf numFmtId="43" fontId="8" fillId="0" borderId="1" xfId="14" applyFont="1" applyBorder="1"/>
    <xf numFmtId="9" fontId="8" fillId="0" borderId="1" xfId="13" applyFont="1" applyFill="1" applyBorder="1" applyAlignment="1">
      <alignment horizontal="center" vertical="center"/>
    </xf>
    <xf numFmtId="0" fontId="8" fillId="5" borderId="1" xfId="0" applyFont="1" applyFill="1" applyBorder="1" applyAlignment="1">
      <alignment vertical="center" wrapText="1"/>
    </xf>
    <xf numFmtId="0" fontId="8" fillId="0" borderId="1" xfId="0" applyFont="1" applyBorder="1" applyAlignment="1">
      <alignment vertical="center" wrapText="1"/>
    </xf>
    <xf numFmtId="43" fontId="9" fillId="0" borderId="1" xfId="14" applyFont="1" applyBorder="1" applyAlignment="1">
      <alignment horizontal="center" vertical="center"/>
    </xf>
    <xf numFmtId="43" fontId="9" fillId="5" borderId="1" xfId="14" applyFont="1" applyFill="1" applyBorder="1" applyAlignment="1">
      <alignment horizontal="center" vertical="center"/>
    </xf>
    <xf numFmtId="43" fontId="11" fillId="7" borderId="1" xfId="14" applyFont="1" applyFill="1" applyBorder="1" applyAlignment="1">
      <alignment horizontal="center" vertical="center"/>
    </xf>
    <xf numFmtId="0" fontId="11" fillId="7" borderId="1" xfId="0" applyFont="1" applyFill="1" applyBorder="1" applyAlignment="1">
      <alignment horizontal="center" vertical="center"/>
    </xf>
    <xf numFmtId="0" fontId="13" fillId="0" borderId="0" xfId="0" applyFont="1"/>
    <xf numFmtId="0" fontId="13" fillId="0" borderId="0" xfId="0" applyFont="1" applyAlignment="1">
      <alignment horizontal="center"/>
    </xf>
    <xf numFmtId="0" fontId="14" fillId="0" borderId="0" xfId="0" applyFont="1" applyAlignment="1"/>
    <xf numFmtId="0" fontId="13" fillId="0" borderId="0" xfId="0" applyFont="1" applyAlignment="1">
      <alignment vertical="center" wrapText="1"/>
    </xf>
    <xf numFmtId="0" fontId="14" fillId="0" borderId="0" xfId="0" applyFont="1" applyAlignment="1">
      <alignment vertical="center" wrapText="1"/>
    </xf>
    <xf numFmtId="0" fontId="14" fillId="0" borderId="0" xfId="0" applyFont="1" applyAlignment="1">
      <alignment horizontal="center"/>
    </xf>
    <xf numFmtId="0" fontId="14" fillId="0" borderId="0" xfId="0" applyFont="1" applyBorder="1" applyAlignment="1">
      <alignment horizontal="center" vertical="center"/>
    </xf>
    <xf numFmtId="44" fontId="13" fillId="0" borderId="0" xfId="3" applyFont="1" applyBorder="1" applyAlignment="1">
      <alignment horizontal="center" vertical="center"/>
    </xf>
    <xf numFmtId="0" fontId="15" fillId="0" borderId="0" xfId="0" applyFont="1" applyBorder="1" applyAlignment="1">
      <alignment horizontal="center" vertical="center"/>
    </xf>
    <xf numFmtId="0" fontId="8" fillId="0" borderId="1" xfId="10" applyNumberFormat="1" applyFont="1" applyBorder="1" applyAlignment="1">
      <alignment horizontal="center" vertical="center"/>
    </xf>
    <xf numFmtId="9" fontId="8" fillId="0" borderId="1" xfId="10" applyFont="1" applyBorder="1" applyAlignment="1">
      <alignment horizontal="center" vertical="center"/>
    </xf>
    <xf numFmtId="9" fontId="8" fillId="0" borderId="3" xfId="10" applyFont="1" applyBorder="1" applyAlignment="1">
      <alignment horizontal="center" vertical="center"/>
    </xf>
    <xf numFmtId="0" fontId="8" fillId="0" borderId="1" xfId="10" applyNumberFormat="1" applyFont="1" applyFill="1" applyBorder="1" applyAlignment="1">
      <alignment horizontal="center" vertical="center"/>
    </xf>
    <xf numFmtId="0" fontId="8" fillId="0" borderId="11" xfId="10" applyNumberFormat="1" applyFont="1" applyBorder="1" applyAlignment="1">
      <alignment horizontal="center" vertical="center"/>
    </xf>
    <xf numFmtId="9" fontId="8" fillId="0" borderId="11" xfId="10" applyFont="1" applyBorder="1" applyAlignment="1">
      <alignment horizontal="center" vertical="center"/>
    </xf>
    <xf numFmtId="9" fontId="8" fillId="0" borderId="36" xfId="10" applyFont="1" applyBorder="1" applyAlignment="1">
      <alignment horizontal="center" vertical="center"/>
    </xf>
    <xf numFmtId="0" fontId="14" fillId="0" borderId="0" xfId="0" applyFont="1" applyBorder="1" applyAlignment="1">
      <alignment vertical="center"/>
    </xf>
    <xf numFmtId="0" fontId="14" fillId="0" borderId="0" xfId="10" applyNumberFormat="1" applyFont="1" applyBorder="1" applyAlignment="1">
      <alignment horizontal="center" vertical="center"/>
    </xf>
    <xf numFmtId="0" fontId="14" fillId="0" borderId="0" xfId="0" applyFont="1" applyBorder="1" applyAlignment="1">
      <alignment horizontal="center" vertical="center" wrapText="1"/>
    </xf>
    <xf numFmtId="0" fontId="13" fillId="0" borderId="0" xfId="0" applyFont="1" applyBorder="1"/>
    <xf numFmtId="0" fontId="13" fillId="0" borderId="0" xfId="0" applyFont="1" applyBorder="1" applyAlignment="1"/>
    <xf numFmtId="0" fontId="14" fillId="0" borderId="0" xfId="0" applyFont="1" applyBorder="1"/>
    <xf numFmtId="0" fontId="14" fillId="0" borderId="0" xfId="0" applyFont="1" applyFill="1" applyBorder="1" applyAlignment="1">
      <alignment horizontal="center" vertical="center" wrapText="1"/>
    </xf>
    <xf numFmtId="0" fontId="9" fillId="0" borderId="0" xfId="0" applyFont="1" applyFill="1" applyBorder="1" applyAlignment="1"/>
    <xf numFmtId="0" fontId="9" fillId="0" borderId="0" xfId="0" applyFont="1" applyBorder="1" applyAlignment="1">
      <alignment wrapText="1"/>
    </xf>
    <xf numFmtId="0" fontId="9" fillId="4" borderId="29" xfId="0" applyFont="1" applyFill="1" applyBorder="1" applyAlignment="1">
      <alignment horizontal="center" vertical="center" wrapText="1"/>
    </xf>
    <xf numFmtId="0" fontId="11" fillId="4" borderId="22" xfId="0" applyFont="1" applyFill="1" applyBorder="1" applyAlignment="1">
      <alignment horizontal="center" vertical="center"/>
    </xf>
    <xf numFmtId="0" fontId="11" fillId="4" borderId="22" xfId="0" applyFont="1" applyFill="1" applyBorder="1" applyAlignment="1">
      <alignment horizontal="center" vertical="center" wrapText="1"/>
    </xf>
    <xf numFmtId="0" fontId="8" fillId="0" borderId="1" xfId="0" applyFont="1" applyFill="1" applyBorder="1" applyAlignment="1">
      <alignment horizontal="left" vertical="center" wrapText="1"/>
    </xf>
    <xf numFmtId="0" fontId="12" fillId="0" borderId="1" xfId="0" applyFont="1" applyFill="1" applyBorder="1" applyAlignment="1">
      <alignment horizontal="center" vertical="center"/>
    </xf>
    <xf numFmtId="0" fontId="8" fillId="0" borderId="1" xfId="0" applyFont="1" applyBorder="1" applyAlignment="1">
      <alignment horizontal="center" vertical="center"/>
    </xf>
    <xf numFmtId="0" fontId="8" fillId="5" borderId="1" xfId="0" applyFont="1" applyFill="1" applyBorder="1" applyAlignment="1">
      <alignment horizontal="center" vertical="center"/>
    </xf>
    <xf numFmtId="0" fontId="8" fillId="5" borderId="1" xfId="10" applyNumberFormat="1" applyFont="1" applyFill="1" applyBorder="1" applyAlignment="1">
      <alignment horizontal="center" vertical="center"/>
    </xf>
    <xf numFmtId="0" fontId="12" fillId="0" borderId="1" xfId="15" applyFont="1" applyFill="1" applyBorder="1" applyAlignment="1">
      <alignment horizontal="center" vertical="center"/>
    </xf>
    <xf numFmtId="0" fontId="8" fillId="0" borderId="10" xfId="0" applyFont="1" applyFill="1" applyBorder="1" applyAlignment="1">
      <alignment vertical="center" wrapText="1"/>
    </xf>
    <xf numFmtId="9" fontId="8" fillId="0" borderId="3" xfId="10" applyFont="1" applyFill="1" applyBorder="1" applyAlignment="1">
      <alignment horizontal="center" vertical="center"/>
    </xf>
    <xf numFmtId="0" fontId="8" fillId="5" borderId="10" xfId="0" applyFont="1" applyFill="1" applyBorder="1" applyAlignment="1">
      <alignment vertical="center" wrapText="1"/>
    </xf>
    <xf numFmtId="0" fontId="12" fillId="0" borderId="11" xfId="15" applyFont="1" applyFill="1" applyBorder="1" applyAlignment="1">
      <alignment horizontal="center" vertical="center"/>
    </xf>
    <xf numFmtId="0" fontId="8" fillId="0" borderId="11" xfId="0" applyFont="1" applyBorder="1" applyAlignment="1">
      <alignment horizontal="center" vertical="center"/>
    </xf>
    <xf numFmtId="0" fontId="8" fillId="0" borderId="39" xfId="0" applyFont="1" applyBorder="1" applyAlignment="1">
      <alignment vertical="center" wrapText="1"/>
    </xf>
    <xf numFmtId="0" fontId="8" fillId="0" borderId="11" xfId="0" applyFont="1" applyFill="1" applyBorder="1" applyAlignment="1">
      <alignment horizontal="left" vertical="center" wrapText="1"/>
    </xf>
    <xf numFmtId="0" fontId="8" fillId="0" borderId="38" xfId="0" applyFont="1" applyBorder="1"/>
    <xf numFmtId="43" fontId="9" fillId="0" borderId="38" xfId="14" applyFont="1" applyBorder="1" applyAlignment="1">
      <alignment horizontal="center" vertical="center"/>
    </xf>
    <xf numFmtId="43" fontId="17" fillId="0" borderId="0" xfId="14" applyFont="1"/>
    <xf numFmtId="43" fontId="17" fillId="0" borderId="0" xfId="14" applyFont="1" applyAlignment="1">
      <alignment vertical="center"/>
    </xf>
    <xf numFmtId="43" fontId="18" fillId="0" borderId="0" xfId="14" applyFont="1" applyAlignment="1">
      <alignment vertical="center"/>
    </xf>
    <xf numFmtId="0" fontId="17" fillId="0" borderId="0" xfId="6" applyFont="1"/>
    <xf numFmtId="43" fontId="10" fillId="0" borderId="0" xfId="14" applyFont="1" applyAlignment="1"/>
    <xf numFmtId="0" fontId="17" fillId="0" borderId="0" xfId="6" applyFont="1" applyAlignment="1">
      <alignment horizontal="center"/>
    </xf>
    <xf numFmtId="43" fontId="17" fillId="0" borderId="0" xfId="14" applyFont="1" applyAlignment="1">
      <alignment horizontal="center" vertical="center"/>
    </xf>
    <xf numFmtId="0" fontId="8" fillId="0" borderId="0" xfId="6" applyFont="1"/>
    <xf numFmtId="43" fontId="9" fillId="6" borderId="4" xfId="14" applyFont="1" applyFill="1" applyBorder="1" applyAlignment="1">
      <alignment horizontal="center" vertical="center"/>
    </xf>
    <xf numFmtId="43" fontId="9" fillId="6" borderId="14" xfId="14" applyFont="1" applyFill="1" applyBorder="1" applyAlignment="1">
      <alignment horizontal="center" vertical="center"/>
    </xf>
    <xf numFmtId="43" fontId="9" fillId="6" borderId="15" xfId="14" applyFont="1" applyFill="1" applyBorder="1" applyAlignment="1">
      <alignment horizontal="center" vertical="center"/>
    </xf>
    <xf numFmtId="43" fontId="9" fillId="3" borderId="22" xfId="14" applyFont="1" applyFill="1" applyBorder="1" applyAlignment="1">
      <alignment horizontal="center" vertical="center" wrapText="1"/>
    </xf>
    <xf numFmtId="43" fontId="9" fillId="0" borderId="1" xfId="14" applyFont="1" applyBorder="1" applyAlignment="1">
      <alignment horizontal="center"/>
    </xf>
    <xf numFmtId="43" fontId="19" fillId="0" borderId="1" xfId="14" applyFont="1" applyBorder="1" applyAlignment="1">
      <alignment horizontal="left" vertical="center"/>
    </xf>
    <xf numFmtId="43" fontId="8" fillId="0" borderId="11" xfId="14" applyFont="1" applyBorder="1" applyAlignment="1">
      <alignment vertical="center"/>
    </xf>
    <xf numFmtId="43" fontId="8" fillId="0" borderId="11" xfId="14" applyFont="1" applyBorder="1"/>
    <xf numFmtId="43" fontId="9" fillId="0" borderId="11" xfId="14" applyFont="1" applyBorder="1" applyAlignment="1">
      <alignment horizontal="center"/>
    </xf>
    <xf numFmtId="43" fontId="9" fillId="0" borderId="11" xfId="14" applyFont="1" applyBorder="1" applyAlignment="1">
      <alignment horizontal="center" vertical="center"/>
    </xf>
    <xf numFmtId="0" fontId="9" fillId="0" borderId="26" xfId="6" applyFont="1" applyBorder="1"/>
    <xf numFmtId="43" fontId="9" fillId="0" borderId="16" xfId="14" applyFont="1" applyBorder="1" applyAlignment="1">
      <alignment horizontal="center"/>
    </xf>
    <xf numFmtId="0" fontId="18" fillId="0" borderId="0" xfId="6" applyFont="1" applyBorder="1"/>
    <xf numFmtId="0" fontId="18" fillId="0" borderId="0" xfId="6" applyFont="1" applyBorder="1" applyAlignment="1">
      <alignment horizontal="center"/>
    </xf>
    <xf numFmtId="43" fontId="18" fillId="0" borderId="0" xfId="14" applyFont="1" applyBorder="1" applyAlignment="1">
      <alignment horizontal="center"/>
    </xf>
    <xf numFmtId="43" fontId="18" fillId="0" borderId="0" xfId="14" applyFont="1" applyBorder="1" applyAlignment="1">
      <alignment horizontal="center" vertical="center"/>
    </xf>
    <xf numFmtId="0" fontId="18" fillId="0" borderId="0" xfId="6" applyFont="1" applyFill="1" applyBorder="1"/>
    <xf numFmtId="0" fontId="18" fillId="0" borderId="0" xfId="6" applyFont="1" applyFill="1" applyBorder="1" applyAlignment="1">
      <alignment horizontal="center"/>
    </xf>
    <xf numFmtId="43" fontId="18" fillId="0" borderId="0" xfId="14" applyFont="1" applyFill="1" applyBorder="1" applyAlignment="1">
      <alignment horizontal="center"/>
    </xf>
    <xf numFmtId="43" fontId="18" fillId="0" borderId="0" xfId="14" applyFont="1" applyFill="1" applyBorder="1" applyAlignment="1">
      <alignment horizontal="center" vertical="center"/>
    </xf>
    <xf numFmtId="43" fontId="17" fillId="0" borderId="0" xfId="14" applyFont="1" applyFill="1"/>
    <xf numFmtId="0" fontId="17" fillId="0" borderId="0" xfId="6" applyFont="1" applyFill="1"/>
    <xf numFmtId="43" fontId="18" fillId="6" borderId="4" xfId="14" applyFont="1" applyFill="1" applyBorder="1" applyAlignment="1">
      <alignment horizontal="center" vertical="center"/>
    </xf>
    <xf numFmtId="43" fontId="18" fillId="6" borderId="14" xfId="14" applyFont="1" applyFill="1" applyBorder="1" applyAlignment="1">
      <alignment horizontal="center" vertical="center"/>
    </xf>
    <xf numFmtId="43" fontId="18" fillId="6" borderId="15" xfId="14" applyFont="1" applyFill="1" applyBorder="1" applyAlignment="1">
      <alignment horizontal="center" vertical="center"/>
    </xf>
    <xf numFmtId="43" fontId="18" fillId="6" borderId="6" xfId="14" applyFont="1" applyFill="1" applyBorder="1" applyAlignment="1">
      <alignment horizontal="center" vertical="center" wrapText="1"/>
    </xf>
    <xf numFmtId="43" fontId="9" fillId="3" borderId="16" xfId="14" applyFont="1" applyFill="1" applyBorder="1" applyAlignment="1">
      <alignment horizontal="center" vertical="center" wrapText="1"/>
    </xf>
    <xf numFmtId="43" fontId="9" fillId="0" borderId="12" xfId="14" applyFont="1" applyFill="1" applyBorder="1" applyAlignment="1">
      <alignment horizontal="center"/>
    </xf>
    <xf numFmtId="43" fontId="8" fillId="0" borderId="12" xfId="14" applyFont="1" applyFill="1" applyBorder="1" applyAlignment="1">
      <alignment horizontal="center"/>
    </xf>
    <xf numFmtId="43" fontId="9" fillId="0" borderId="12" xfId="14" applyFont="1" applyFill="1" applyBorder="1" applyAlignment="1">
      <alignment horizontal="center" vertical="center"/>
    </xf>
    <xf numFmtId="0" fontId="8" fillId="0" borderId="0" xfId="6" applyFont="1" applyFill="1"/>
    <xf numFmtId="43" fontId="9" fillId="0" borderId="1" xfId="14" applyFont="1" applyFill="1" applyBorder="1" applyAlignment="1">
      <alignment horizontal="left" vertical="center"/>
    </xf>
    <xf numFmtId="43" fontId="8" fillId="0" borderId="1" xfId="14" applyFont="1" applyFill="1" applyBorder="1" applyAlignment="1">
      <alignment horizontal="left" vertical="center"/>
    </xf>
    <xf numFmtId="43" fontId="8" fillId="0" borderId="1" xfId="14" applyFont="1" applyFill="1" applyBorder="1"/>
    <xf numFmtId="0" fontId="9" fillId="0" borderId="8" xfId="6" applyFont="1" applyFill="1" applyBorder="1"/>
    <xf numFmtId="0" fontId="9" fillId="0" borderId="16" xfId="6" applyFont="1" applyFill="1" applyBorder="1" applyAlignment="1">
      <alignment horizontal="center"/>
    </xf>
    <xf numFmtId="43" fontId="9" fillId="0" borderId="16" xfId="14" applyFont="1" applyFill="1" applyBorder="1" applyAlignment="1">
      <alignment horizontal="center"/>
    </xf>
    <xf numFmtId="0" fontId="18" fillId="0" borderId="0" xfId="0" applyFont="1" applyFill="1" applyAlignment="1">
      <alignment horizontal="center" vertical="center" wrapText="1"/>
    </xf>
    <xf numFmtId="0" fontId="17" fillId="0" borderId="0" xfId="0" applyFont="1" applyFill="1"/>
    <xf numFmtId="43" fontId="18" fillId="0" borderId="0" xfId="14" applyFont="1" applyFill="1" applyAlignment="1">
      <alignment horizontal="center"/>
    </xf>
    <xf numFmtId="43" fontId="14" fillId="0" borderId="0" xfId="14" applyFont="1" applyFill="1" applyAlignment="1">
      <alignment horizontal="center"/>
    </xf>
    <xf numFmtId="43" fontId="13" fillId="0" borderId="0" xfId="14" applyFont="1" applyFill="1"/>
    <xf numFmtId="43" fontId="18" fillId="0" borderId="14" xfId="14" applyFont="1" applyFill="1" applyBorder="1" applyAlignment="1"/>
    <xf numFmtId="43" fontId="17" fillId="0" borderId="0" xfId="14" applyFont="1" applyFill="1" applyAlignment="1">
      <alignment vertical="center"/>
    </xf>
    <xf numFmtId="43" fontId="18" fillId="0" borderId="0" xfId="14" applyFont="1" applyFill="1" applyAlignment="1">
      <alignment vertical="center"/>
    </xf>
    <xf numFmtId="43" fontId="17" fillId="0" borderId="0" xfId="14" applyFont="1" applyFill="1" applyBorder="1" applyAlignment="1">
      <alignment vertical="center"/>
    </xf>
    <xf numFmtId="43" fontId="18" fillId="0" borderId="14" xfId="14" applyFont="1" applyFill="1" applyBorder="1" applyAlignment="1">
      <alignment vertical="center"/>
    </xf>
    <xf numFmtId="0" fontId="17" fillId="0" borderId="0" xfId="0" applyFont="1" applyFill="1" applyBorder="1"/>
    <xf numFmtId="0" fontId="14" fillId="0" borderId="0" xfId="0" applyFont="1" applyFill="1" applyBorder="1" applyAlignment="1"/>
    <xf numFmtId="43" fontId="13" fillId="0" borderId="0" xfId="14" applyFont="1" applyFill="1" applyBorder="1" applyAlignment="1">
      <alignment vertical="center"/>
    </xf>
    <xf numFmtId="43" fontId="14" fillId="0" borderId="0" xfId="14" applyFont="1" applyFill="1" applyBorder="1" applyAlignment="1">
      <alignment horizontal="center" vertical="center"/>
    </xf>
    <xf numFmtId="43" fontId="14" fillId="0" borderId="0" xfId="14" applyFont="1" applyFill="1" applyAlignment="1">
      <alignment horizontal="center" vertical="center"/>
    </xf>
    <xf numFmtId="43" fontId="18" fillId="0" borderId="0" xfId="14" applyFont="1" applyFill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4" fillId="0" borderId="0" xfId="0" applyFont="1" applyFill="1" applyBorder="1" applyAlignment="1">
      <alignment horizontal="center"/>
    </xf>
    <xf numFmtId="43" fontId="17" fillId="0" borderId="0" xfId="14" applyFont="1" applyFill="1" applyBorder="1"/>
    <xf numFmtId="43" fontId="17" fillId="0" borderId="0" xfId="14" applyFont="1" applyFill="1" applyBorder="1" applyAlignment="1"/>
    <xf numFmtId="43" fontId="18" fillId="0" borderId="0" xfId="14" applyFont="1" applyFill="1" applyBorder="1" applyAlignment="1">
      <alignment horizontal="center" vertical="center" wrapText="1"/>
    </xf>
    <xf numFmtId="43" fontId="14" fillId="0" borderId="0" xfId="14" applyFont="1" applyFill="1" applyBorder="1" applyAlignment="1">
      <alignment horizontal="center" vertical="center" wrapText="1"/>
    </xf>
    <xf numFmtId="0" fontId="18" fillId="0" borderId="0" xfId="0" applyFont="1" applyFill="1" applyBorder="1" applyAlignment="1">
      <alignment horizontal="center" vertical="center" wrapText="1"/>
    </xf>
    <xf numFmtId="43" fontId="18" fillId="0" borderId="0" xfId="14" applyFont="1" applyFill="1" applyBorder="1" applyAlignment="1">
      <alignment vertical="center"/>
    </xf>
    <xf numFmtId="43" fontId="8" fillId="0" borderId="0" xfId="14" applyFont="1" applyFill="1" applyBorder="1"/>
    <xf numFmtId="43" fontId="18" fillId="0" borderId="0" xfId="14" applyFont="1" applyFill="1" applyBorder="1" applyAlignment="1"/>
    <xf numFmtId="43" fontId="14" fillId="0" borderId="0" xfId="14" applyFont="1" applyFill="1" applyBorder="1" applyAlignment="1">
      <alignment vertical="center"/>
    </xf>
    <xf numFmtId="0" fontId="18" fillId="0" borderId="0" xfId="6" applyFont="1" applyFill="1" applyAlignment="1">
      <alignment horizontal="left"/>
    </xf>
    <xf numFmtId="43" fontId="18" fillId="0" borderId="0" xfId="14" applyFont="1" applyFill="1" applyAlignment="1">
      <alignment horizontal="left"/>
    </xf>
    <xf numFmtId="43" fontId="18" fillId="0" borderId="0" xfId="14" applyFont="1" applyFill="1" applyBorder="1" applyAlignment="1">
      <alignment horizontal="left"/>
    </xf>
    <xf numFmtId="43" fontId="18" fillId="0" borderId="0" xfId="14" applyFont="1" applyFill="1" applyAlignment="1">
      <alignment horizontal="left" vertical="center"/>
    </xf>
    <xf numFmtId="43" fontId="18" fillId="0" borderId="0" xfId="14" applyFont="1" applyFill="1" applyBorder="1" applyAlignment="1">
      <alignment horizontal="left" vertical="center"/>
    </xf>
    <xf numFmtId="0" fontId="18" fillId="0" borderId="0" xfId="0" applyFont="1" applyFill="1" applyBorder="1" applyAlignment="1"/>
    <xf numFmtId="43" fontId="8" fillId="0" borderId="0" xfId="6" applyNumberFormat="1" applyFont="1" applyFill="1"/>
    <xf numFmtId="43" fontId="8" fillId="5" borderId="12" xfId="14" applyFont="1" applyFill="1" applyBorder="1" applyAlignment="1">
      <alignment horizontal="center" vertical="center"/>
    </xf>
    <xf numFmtId="43" fontId="9" fillId="5" borderId="12" xfId="14" applyFont="1" applyFill="1" applyBorder="1" applyAlignment="1">
      <alignment horizontal="center" vertical="center"/>
    </xf>
    <xf numFmtId="0" fontId="9" fillId="0" borderId="1" xfId="6" applyFont="1" applyFill="1" applyBorder="1"/>
    <xf numFmtId="0" fontId="9" fillId="0" borderId="7" xfId="6" applyFont="1" applyFill="1" applyBorder="1" applyAlignment="1">
      <alignment horizontal="center"/>
    </xf>
    <xf numFmtId="43" fontId="9" fillId="0" borderId="16" xfId="14" applyFont="1" applyFill="1" applyBorder="1" applyAlignment="1">
      <alignment horizontal="right"/>
    </xf>
    <xf numFmtId="43" fontId="9" fillId="0" borderId="0" xfId="14" applyFont="1" applyAlignment="1">
      <alignment vertical="center"/>
    </xf>
    <xf numFmtId="0" fontId="18" fillId="6" borderId="14" xfId="6" applyFont="1" applyFill="1" applyBorder="1" applyAlignment="1">
      <alignment horizontal="center" vertical="center"/>
    </xf>
    <xf numFmtId="43" fontId="9" fillId="6" borderId="0" xfId="14" applyFont="1" applyFill="1" applyBorder="1" applyAlignment="1">
      <alignment horizontal="center" vertical="center" wrapText="1"/>
    </xf>
    <xf numFmtId="43" fontId="8" fillId="5" borderId="1" xfId="14" applyFont="1" applyFill="1" applyBorder="1" applyAlignment="1">
      <alignment vertical="center"/>
    </xf>
    <xf numFmtId="43" fontId="9" fillId="5" borderId="12" xfId="14" applyFont="1" applyFill="1" applyBorder="1" applyAlignment="1">
      <alignment horizontal="center"/>
    </xf>
    <xf numFmtId="43" fontId="8" fillId="5" borderId="1" xfId="14" applyFont="1" applyFill="1" applyBorder="1"/>
    <xf numFmtId="43" fontId="8" fillId="5" borderId="12" xfId="14" applyFont="1" applyFill="1" applyBorder="1" applyAlignment="1">
      <alignment horizontal="center"/>
    </xf>
    <xf numFmtId="0" fontId="8" fillId="5" borderId="0" xfId="6" applyFont="1" applyFill="1"/>
    <xf numFmtId="43" fontId="9" fillId="5" borderId="1" xfId="14" applyFont="1" applyFill="1" applyBorder="1" applyAlignment="1">
      <alignment horizontal="center"/>
    </xf>
    <xf numFmtId="43" fontId="9" fillId="0" borderId="0" xfId="14" applyFont="1" applyAlignment="1">
      <alignment horizontal="center"/>
    </xf>
    <xf numFmtId="43" fontId="18" fillId="0" borderId="0" xfId="14" applyFont="1" applyFill="1" applyBorder="1" applyAlignment="1">
      <alignment horizontal="center"/>
    </xf>
    <xf numFmtId="43" fontId="18" fillId="0" borderId="0" xfId="14" applyFont="1" applyFill="1" applyBorder="1" applyAlignment="1">
      <alignment horizontal="center" vertical="center"/>
    </xf>
    <xf numFmtId="0" fontId="8" fillId="6" borderId="1" xfId="0" applyFont="1" applyFill="1" applyBorder="1" applyAlignment="1">
      <alignment vertical="center" wrapText="1"/>
    </xf>
    <xf numFmtId="43" fontId="8" fillId="0" borderId="1" xfId="14" applyFont="1" applyFill="1" applyBorder="1" applyAlignment="1">
      <alignment vertical="center"/>
    </xf>
    <xf numFmtId="43" fontId="9" fillId="0" borderId="0" xfId="14" applyFont="1" applyFill="1" applyAlignment="1">
      <alignment vertical="center"/>
    </xf>
    <xf numFmtId="0" fontId="8" fillId="6" borderId="23" xfId="0" applyFont="1" applyFill="1" applyBorder="1" applyAlignment="1">
      <alignment vertical="center" wrapText="1"/>
    </xf>
    <xf numFmtId="43" fontId="9" fillId="6" borderId="12" xfId="14" applyFont="1" applyFill="1" applyBorder="1" applyAlignment="1">
      <alignment horizontal="center"/>
    </xf>
    <xf numFmtId="43" fontId="17" fillId="0" borderId="0" xfId="6" applyNumberFormat="1" applyFont="1" applyFill="1"/>
    <xf numFmtId="43" fontId="8" fillId="0" borderId="12" xfId="14" applyFont="1" applyBorder="1" applyAlignment="1">
      <alignment vertical="center"/>
    </xf>
    <xf numFmtId="43" fontId="8" fillId="0" borderId="12" xfId="14" applyFont="1" applyBorder="1" applyAlignment="1">
      <alignment horizontal="center"/>
    </xf>
    <xf numFmtId="43" fontId="9" fillId="0" borderId="12" xfId="14" applyFont="1" applyBorder="1" applyAlignment="1">
      <alignment horizontal="center"/>
    </xf>
    <xf numFmtId="43" fontId="9" fillId="0" borderId="12" xfId="14" applyFont="1" applyBorder="1" applyAlignment="1">
      <alignment horizontal="center" vertical="center"/>
    </xf>
    <xf numFmtId="43" fontId="9" fillId="6" borderId="1" xfId="14" applyFont="1" applyFill="1" applyBorder="1" applyAlignment="1">
      <alignment horizontal="center" vertical="center" wrapText="1"/>
    </xf>
    <xf numFmtId="43" fontId="8" fillId="6" borderId="12" xfId="14" applyFont="1" applyFill="1" applyBorder="1" applyAlignment="1">
      <alignment horizontal="center"/>
    </xf>
    <xf numFmtId="0" fontId="9" fillId="0" borderId="0" xfId="6" applyFont="1" applyFill="1" applyBorder="1"/>
    <xf numFmtId="0" fontId="9" fillId="0" borderId="0" xfId="6" applyFont="1" applyFill="1" applyBorder="1" applyAlignment="1">
      <alignment horizontal="center"/>
    </xf>
    <xf numFmtId="43" fontId="9" fillId="0" borderId="0" xfId="14" applyFont="1" applyFill="1" applyBorder="1" applyAlignment="1">
      <alignment horizontal="right"/>
    </xf>
    <xf numFmtId="43" fontId="9" fillId="6" borderId="22" xfId="14" applyFont="1" applyFill="1" applyBorder="1" applyAlignment="1">
      <alignment horizontal="center" vertical="center" wrapText="1"/>
    </xf>
    <xf numFmtId="43" fontId="9" fillId="3" borderId="21" xfId="14" applyFont="1" applyFill="1" applyBorder="1" applyAlignment="1">
      <alignment horizontal="center" vertical="center" wrapText="1"/>
    </xf>
    <xf numFmtId="43" fontId="9" fillId="6" borderId="1" xfId="14" applyFont="1" applyFill="1" applyBorder="1" applyAlignment="1">
      <alignment horizontal="center"/>
    </xf>
    <xf numFmtId="43" fontId="8" fillId="0" borderId="1" xfId="14" applyFont="1" applyFill="1" applyBorder="1" applyAlignment="1">
      <alignment horizontal="center"/>
    </xf>
    <xf numFmtId="9" fontId="16" fillId="0" borderId="1" xfId="10" applyFont="1" applyFill="1" applyBorder="1" applyAlignment="1">
      <alignment horizontal="center" vertical="center"/>
    </xf>
    <xf numFmtId="43" fontId="8" fillId="5" borderId="1" xfId="0" applyNumberFormat="1" applyFont="1" applyFill="1" applyBorder="1" applyAlignment="1">
      <alignment horizontal="center" vertical="center"/>
    </xf>
    <xf numFmtId="0" fontId="9" fillId="6" borderId="18" xfId="0" applyFont="1" applyFill="1" applyBorder="1" applyAlignment="1">
      <alignment horizontal="center" vertical="center" wrapText="1"/>
    </xf>
    <xf numFmtId="0" fontId="9" fillId="6" borderId="2" xfId="0" applyFont="1" applyFill="1" applyBorder="1" applyAlignment="1">
      <alignment horizontal="center" vertical="center" wrapText="1"/>
    </xf>
    <xf numFmtId="43" fontId="9" fillId="6" borderId="2" xfId="0" applyNumberFormat="1" applyFont="1" applyFill="1" applyBorder="1" applyAlignment="1">
      <alignment horizontal="center" vertical="center" wrapText="1"/>
    </xf>
    <xf numFmtId="0" fontId="9" fillId="6" borderId="13" xfId="0" applyFont="1" applyFill="1" applyBorder="1" applyAlignment="1">
      <alignment horizontal="center" vertical="center" wrapText="1"/>
    </xf>
    <xf numFmtId="0" fontId="8" fillId="6" borderId="10" xfId="0" applyFont="1" applyFill="1" applyBorder="1" applyAlignment="1">
      <alignment vertical="center" wrapText="1"/>
    </xf>
    <xf numFmtId="0" fontId="8" fillId="6" borderId="1" xfId="0" applyFont="1" applyFill="1" applyBorder="1" applyAlignment="1">
      <alignment horizontal="left" vertical="center" wrapText="1"/>
    </xf>
    <xf numFmtId="0" fontId="16" fillId="6" borderId="1" xfId="0" applyFont="1" applyFill="1" applyBorder="1" applyAlignment="1">
      <alignment horizontal="center" vertical="center"/>
    </xf>
    <xf numFmtId="9" fontId="16" fillId="6" borderId="1" xfId="10" applyFont="1" applyFill="1" applyBorder="1" applyAlignment="1">
      <alignment horizontal="center" vertical="center"/>
    </xf>
    <xf numFmtId="0" fontId="16" fillId="6" borderId="3" xfId="0" applyFont="1" applyFill="1" applyBorder="1" applyAlignment="1">
      <alignment horizontal="center" vertical="center"/>
    </xf>
    <xf numFmtId="0" fontId="9" fillId="0" borderId="7" xfId="6" applyFont="1" applyBorder="1" applyAlignment="1">
      <alignment horizontal="center"/>
    </xf>
    <xf numFmtId="0" fontId="18" fillId="6" borderId="8" xfId="6" applyFont="1" applyFill="1" applyBorder="1" applyAlignment="1">
      <alignment horizontal="center" vertical="center"/>
    </xf>
    <xf numFmtId="0" fontId="10" fillId="3" borderId="8" xfId="6" applyFont="1" applyFill="1" applyBorder="1" applyAlignment="1">
      <alignment vertical="center"/>
    </xf>
    <xf numFmtId="0" fontId="10" fillId="4" borderId="17" xfId="6" applyFont="1" applyFill="1" applyBorder="1" applyAlignment="1">
      <alignment vertical="center"/>
    </xf>
    <xf numFmtId="0" fontId="10" fillId="4" borderId="19" xfId="6" applyFont="1" applyFill="1" applyBorder="1" applyAlignment="1">
      <alignment vertical="center"/>
    </xf>
    <xf numFmtId="0" fontId="8" fillId="0" borderId="42" xfId="0" applyFont="1" applyFill="1" applyBorder="1" applyAlignment="1">
      <alignment vertical="center" wrapText="1"/>
    </xf>
    <xf numFmtId="43" fontId="9" fillId="6" borderId="17" xfId="14" applyFont="1" applyFill="1" applyBorder="1" applyAlignment="1">
      <alignment horizontal="center" vertical="center" wrapText="1"/>
    </xf>
    <xf numFmtId="43" fontId="9" fillId="6" borderId="19" xfId="14" applyFont="1" applyFill="1" applyBorder="1" applyAlignment="1">
      <alignment horizontal="center" vertical="center" wrapText="1"/>
    </xf>
    <xf numFmtId="43" fontId="9" fillId="8" borderId="16" xfId="14" applyFont="1" applyFill="1" applyBorder="1" applyAlignment="1">
      <alignment horizontal="center"/>
    </xf>
    <xf numFmtId="43" fontId="8" fillId="0" borderId="0" xfId="14" applyFont="1" applyAlignment="1">
      <alignment vertical="center"/>
    </xf>
    <xf numFmtId="43" fontId="18" fillId="0" borderId="0" xfId="14" applyFont="1" applyFill="1" applyBorder="1" applyAlignment="1">
      <alignment horizontal="center" vertical="center"/>
    </xf>
    <xf numFmtId="43" fontId="18" fillId="0" borderId="0" xfId="14" applyFont="1" applyFill="1" applyBorder="1" applyAlignment="1">
      <alignment horizontal="center"/>
    </xf>
    <xf numFmtId="0" fontId="18" fillId="6" borderId="8" xfId="6" applyFont="1" applyFill="1" applyBorder="1" applyAlignment="1">
      <alignment horizontal="center" vertical="center"/>
    </xf>
    <xf numFmtId="43" fontId="11" fillId="7" borderId="1" xfId="14" applyFont="1" applyFill="1" applyBorder="1" applyAlignment="1">
      <alignment horizontal="center" vertical="center" wrapText="1"/>
    </xf>
    <xf numFmtId="43" fontId="9" fillId="7" borderId="1" xfId="14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43" fontId="8" fillId="0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center" vertical="center"/>
    </xf>
    <xf numFmtId="43" fontId="8" fillId="0" borderId="1" xfId="1" applyFont="1" applyBorder="1" applyAlignment="1">
      <alignment vertical="center"/>
    </xf>
    <xf numFmtId="43" fontId="8" fillId="5" borderId="1" xfId="1" applyFont="1" applyFill="1" applyBorder="1" applyAlignment="1">
      <alignment horizontal="center" vertical="center"/>
    </xf>
    <xf numFmtId="43" fontId="8" fillId="0" borderId="1" xfId="1" applyFont="1" applyBorder="1" applyAlignment="1">
      <alignment horizontal="right" vertical="center"/>
    </xf>
    <xf numFmtId="43" fontId="8" fillId="5" borderId="1" xfId="1" applyFont="1" applyFill="1" applyBorder="1" applyAlignment="1">
      <alignment horizontal="right" vertical="center"/>
    </xf>
    <xf numFmtId="43" fontId="8" fillId="0" borderId="1" xfId="1" applyFont="1" applyBorder="1"/>
    <xf numFmtId="43" fontId="9" fillId="0" borderId="1" xfId="1" applyFont="1" applyFill="1" applyBorder="1" applyAlignment="1">
      <alignment horizontal="center" vertical="center"/>
    </xf>
    <xf numFmtId="43" fontId="12" fillId="0" borderId="1" xfId="1" applyFont="1" applyBorder="1"/>
    <xf numFmtId="43" fontId="8" fillId="0" borderId="1" xfId="1" applyFont="1" applyFill="1" applyBorder="1" applyAlignment="1">
      <alignment horizontal="right" vertical="center"/>
    </xf>
    <xf numFmtId="43" fontId="9" fillId="0" borderId="1" xfId="1" applyFont="1" applyBorder="1" applyAlignment="1">
      <alignment horizontal="center" vertical="center"/>
    </xf>
    <xf numFmtId="0" fontId="9" fillId="0" borderId="0" xfId="0" applyFont="1" applyFill="1"/>
    <xf numFmtId="43" fontId="9" fillId="0" borderId="1" xfId="14" applyFont="1" applyFill="1" applyBorder="1" applyAlignment="1">
      <alignment horizontal="center" vertical="center" wrapText="1"/>
    </xf>
    <xf numFmtId="0" fontId="9" fillId="0" borderId="1" xfId="0" applyFont="1" applyFill="1" applyBorder="1" applyAlignment="1">
      <alignment vertical="center" wrapText="1"/>
    </xf>
    <xf numFmtId="43" fontId="9" fillId="0" borderId="1" xfId="1" applyFont="1" applyFill="1" applyBorder="1" applyAlignment="1">
      <alignment horizontal="center" vertical="center" wrapText="1"/>
    </xf>
    <xf numFmtId="0" fontId="8" fillId="7" borderId="1" xfId="0" applyFont="1" applyFill="1" applyBorder="1" applyAlignment="1">
      <alignment vertical="center" wrapText="1"/>
    </xf>
    <xf numFmtId="43" fontId="9" fillId="7" borderId="1" xfId="1" applyFont="1" applyFill="1" applyBorder="1" applyAlignment="1">
      <alignment horizontal="center" vertical="center"/>
    </xf>
    <xf numFmtId="43" fontId="9" fillId="7" borderId="1" xfId="14" applyFont="1" applyFill="1" applyBorder="1" applyAlignment="1">
      <alignment horizontal="center" vertical="center"/>
    </xf>
    <xf numFmtId="43" fontId="8" fillId="0" borderId="0" xfId="14" applyFont="1" applyFill="1" applyBorder="1" applyAlignment="1">
      <alignment horizontal="center"/>
    </xf>
    <xf numFmtId="0" fontId="10" fillId="0" borderId="0" xfId="0" applyFont="1" applyAlignment="1">
      <alignment horizontal="center"/>
    </xf>
    <xf numFmtId="0" fontId="8" fillId="0" borderId="0" xfId="0" applyFont="1" applyAlignment="1">
      <alignment horizontal="center" vertical="center" wrapText="1"/>
    </xf>
    <xf numFmtId="0" fontId="9" fillId="7" borderId="1" xfId="0" applyFont="1" applyFill="1" applyBorder="1" applyAlignment="1">
      <alignment horizontal="center" vertical="center" wrapText="1"/>
    </xf>
    <xf numFmtId="43" fontId="11" fillId="7" borderId="1" xfId="14" applyFont="1" applyFill="1" applyBorder="1" applyAlignment="1">
      <alignment horizontal="center" vertical="center" wrapText="1"/>
    </xf>
    <xf numFmtId="43" fontId="11" fillId="7" borderId="37" xfId="14" applyFont="1" applyFill="1" applyBorder="1" applyAlignment="1">
      <alignment horizontal="center" vertical="center" wrapText="1"/>
    </xf>
    <xf numFmtId="43" fontId="11" fillId="7" borderId="20" xfId="14" applyFont="1" applyFill="1" applyBorder="1" applyAlignment="1">
      <alignment horizontal="center" vertical="center" wrapText="1"/>
    </xf>
    <xf numFmtId="43" fontId="11" fillId="7" borderId="43" xfId="14" applyFont="1" applyFill="1" applyBorder="1" applyAlignment="1">
      <alignment horizontal="center" vertical="center" wrapText="1"/>
    </xf>
    <xf numFmtId="0" fontId="9" fillId="0" borderId="0" xfId="0" applyFont="1" applyBorder="1" applyAlignment="1">
      <alignment horizontal="center" wrapText="1"/>
    </xf>
    <xf numFmtId="0" fontId="9" fillId="0" borderId="0" xfId="0" applyFont="1" applyAlignment="1">
      <alignment horizontal="center"/>
    </xf>
    <xf numFmtId="0" fontId="9" fillId="0" borderId="0" xfId="0" applyFont="1" applyBorder="1" applyAlignment="1">
      <alignment horizontal="center"/>
    </xf>
    <xf numFmtId="0" fontId="8" fillId="0" borderId="0" xfId="0" applyFont="1" applyAlignment="1">
      <alignment horizontal="right"/>
    </xf>
    <xf numFmtId="43" fontId="9" fillId="7" borderId="1" xfId="14" applyFont="1" applyFill="1" applyBorder="1" applyAlignment="1">
      <alignment horizontal="center" vertical="center" wrapText="1"/>
    </xf>
    <xf numFmtId="0" fontId="11" fillId="7" borderId="1" xfId="0" applyFont="1" applyFill="1" applyBorder="1" applyAlignment="1">
      <alignment horizontal="center" vertical="center" wrapText="1"/>
    </xf>
    <xf numFmtId="0" fontId="9" fillId="0" borderId="40" xfId="0" applyFont="1" applyFill="1" applyBorder="1" applyAlignment="1">
      <alignment horizontal="center" vertical="center" wrapText="1"/>
    </xf>
    <xf numFmtId="0" fontId="9" fillId="0" borderId="41" xfId="0" applyFont="1" applyFill="1" applyBorder="1" applyAlignment="1">
      <alignment horizontal="center" vertical="center" wrapText="1"/>
    </xf>
    <xf numFmtId="0" fontId="9" fillId="0" borderId="22" xfId="0" applyFont="1" applyFill="1" applyBorder="1" applyAlignment="1">
      <alignment horizontal="center" vertical="center" wrapText="1"/>
    </xf>
    <xf numFmtId="0" fontId="9" fillId="0" borderId="32" xfId="0" applyFont="1" applyFill="1" applyBorder="1" applyAlignment="1">
      <alignment horizontal="center" vertical="center" wrapText="1"/>
    </xf>
    <xf numFmtId="0" fontId="9" fillId="0" borderId="44" xfId="0" applyFont="1" applyBorder="1" applyAlignment="1">
      <alignment horizontal="center" vertical="center"/>
    </xf>
    <xf numFmtId="0" fontId="9" fillId="0" borderId="45" xfId="0" applyFont="1" applyBorder="1" applyAlignment="1">
      <alignment horizontal="center" vertical="center"/>
    </xf>
    <xf numFmtId="0" fontId="9" fillId="0" borderId="33" xfId="0" applyFont="1" applyFill="1" applyBorder="1" applyAlignment="1">
      <alignment horizontal="center" vertical="center" wrapText="1"/>
    </xf>
    <xf numFmtId="0" fontId="9" fillId="0" borderId="6" xfId="0" applyFont="1" applyFill="1" applyBorder="1" applyAlignment="1">
      <alignment horizontal="center" vertical="center" wrapText="1"/>
    </xf>
    <xf numFmtId="0" fontId="9" fillId="0" borderId="0" xfId="0" applyFont="1" applyAlignment="1">
      <alignment horizontal="justify" vertical="center" wrapText="1"/>
    </xf>
    <xf numFmtId="0" fontId="9" fillId="4" borderId="16" xfId="0" applyFont="1" applyFill="1" applyBorder="1" applyAlignment="1">
      <alignment horizontal="center" vertical="center" wrapText="1"/>
    </xf>
    <xf numFmtId="0" fontId="9" fillId="4" borderId="21" xfId="0" applyFont="1" applyFill="1" applyBorder="1" applyAlignment="1">
      <alignment horizontal="center" vertical="center" wrapText="1"/>
    </xf>
    <xf numFmtId="0" fontId="11" fillId="4" borderId="26" xfId="0" applyFont="1" applyFill="1" applyBorder="1" applyAlignment="1">
      <alignment horizontal="center" vertical="center"/>
    </xf>
    <xf numFmtId="0" fontId="11" fillId="4" borderId="27" xfId="0" applyFont="1" applyFill="1" applyBorder="1" applyAlignment="1">
      <alignment horizontal="center" vertical="center"/>
    </xf>
    <xf numFmtId="0" fontId="11" fillId="4" borderId="28" xfId="0" applyFont="1" applyFill="1" applyBorder="1" applyAlignment="1">
      <alignment horizontal="center" vertical="center"/>
    </xf>
    <xf numFmtId="0" fontId="13" fillId="0" borderId="0" xfId="0" applyFont="1" applyAlignment="1">
      <alignment horizontal="center" vertical="center" wrapText="1"/>
    </xf>
    <xf numFmtId="0" fontId="9" fillId="0" borderId="38" xfId="0" applyFont="1" applyBorder="1" applyAlignment="1">
      <alignment horizontal="center" vertical="center"/>
    </xf>
    <xf numFmtId="0" fontId="9" fillId="4" borderId="22" xfId="0" applyFont="1" applyFill="1" applyBorder="1" applyAlignment="1">
      <alignment horizontal="center" vertical="center" wrapText="1"/>
    </xf>
    <xf numFmtId="0" fontId="11" fillId="4" borderId="4" xfId="0" applyFont="1" applyFill="1" applyBorder="1" applyAlignment="1">
      <alignment horizontal="center" vertical="center"/>
    </xf>
    <xf numFmtId="0" fontId="11" fillId="4" borderId="14" xfId="0" applyFont="1" applyFill="1" applyBorder="1" applyAlignment="1">
      <alignment horizontal="center" vertical="center"/>
    </xf>
    <xf numFmtId="0" fontId="11" fillId="4" borderId="15" xfId="0" applyFont="1" applyFill="1" applyBorder="1" applyAlignment="1">
      <alignment horizontal="center" vertical="center"/>
    </xf>
    <xf numFmtId="0" fontId="11" fillId="4" borderId="5" xfId="0" applyFont="1" applyFill="1" applyBorder="1" applyAlignment="1">
      <alignment horizontal="center" vertical="center"/>
    </xf>
    <xf numFmtId="0" fontId="11" fillId="4" borderId="9" xfId="0" applyFont="1" applyFill="1" applyBorder="1" applyAlignment="1">
      <alignment horizontal="center" vertical="center"/>
    </xf>
    <xf numFmtId="0" fontId="11" fillId="4" borderId="7" xfId="0" applyFont="1" applyFill="1" applyBorder="1" applyAlignment="1">
      <alignment horizontal="center" vertical="center"/>
    </xf>
    <xf numFmtId="0" fontId="11" fillId="4" borderId="34" xfId="0" applyFont="1" applyFill="1" applyBorder="1" applyAlignment="1">
      <alignment horizontal="center" vertical="center"/>
    </xf>
    <xf numFmtId="0" fontId="11" fillId="4" borderId="30" xfId="0" applyFont="1" applyFill="1" applyBorder="1" applyAlignment="1">
      <alignment horizontal="center" vertical="center"/>
    </xf>
    <xf numFmtId="0" fontId="11" fillId="4" borderId="35" xfId="0" applyFont="1" applyFill="1" applyBorder="1" applyAlignment="1">
      <alignment horizontal="center" vertical="center"/>
    </xf>
    <xf numFmtId="0" fontId="9" fillId="0" borderId="0" xfId="0" applyFont="1" applyFill="1" applyBorder="1" applyAlignment="1">
      <alignment horizontal="center"/>
    </xf>
    <xf numFmtId="0" fontId="18" fillId="6" borderId="19" xfId="6" applyFont="1" applyFill="1" applyBorder="1" applyAlignment="1">
      <alignment horizontal="center" vertical="center"/>
    </xf>
    <xf numFmtId="0" fontId="10" fillId="3" borderId="8" xfId="6" applyFont="1" applyFill="1" applyBorder="1" applyAlignment="1">
      <alignment horizontal="left" vertical="center"/>
    </xf>
    <xf numFmtId="0" fontId="10" fillId="4" borderId="17" xfId="6" applyFont="1" applyFill="1" applyBorder="1" applyAlignment="1">
      <alignment horizontal="left" vertical="center"/>
    </xf>
    <xf numFmtId="0" fontId="10" fillId="4" borderId="19" xfId="6" applyFont="1" applyFill="1" applyBorder="1" applyAlignment="1">
      <alignment horizontal="left" vertical="center"/>
    </xf>
    <xf numFmtId="43" fontId="9" fillId="6" borderId="8" xfId="14" applyFont="1" applyFill="1" applyBorder="1" applyAlignment="1">
      <alignment horizontal="center" vertical="center"/>
    </xf>
    <xf numFmtId="43" fontId="9" fillId="6" borderId="17" xfId="14" applyFont="1" applyFill="1" applyBorder="1" applyAlignment="1">
      <alignment horizontal="center" vertical="center"/>
    </xf>
    <xf numFmtId="43" fontId="9" fillId="6" borderId="19" xfId="14" applyFont="1" applyFill="1" applyBorder="1" applyAlignment="1">
      <alignment horizontal="center" vertical="center"/>
    </xf>
    <xf numFmtId="43" fontId="18" fillId="6" borderId="8" xfId="14" applyFont="1" applyFill="1" applyBorder="1" applyAlignment="1">
      <alignment horizontal="center" vertical="center"/>
    </xf>
    <xf numFmtId="43" fontId="18" fillId="6" borderId="17" xfId="14" applyFont="1" applyFill="1" applyBorder="1" applyAlignment="1">
      <alignment horizontal="center" vertical="center"/>
    </xf>
    <xf numFmtId="43" fontId="18" fillId="6" borderId="19" xfId="14" applyFont="1" applyFill="1" applyBorder="1" applyAlignment="1">
      <alignment horizontal="center" vertical="center"/>
    </xf>
    <xf numFmtId="0" fontId="18" fillId="6" borderId="8" xfId="6" applyFont="1" applyFill="1" applyBorder="1" applyAlignment="1">
      <alignment horizontal="center" vertical="center"/>
    </xf>
    <xf numFmtId="0" fontId="18" fillId="6" borderId="17" xfId="6" applyFont="1" applyFill="1" applyBorder="1" applyAlignment="1">
      <alignment horizontal="center" vertical="center"/>
    </xf>
    <xf numFmtId="43" fontId="18" fillId="6" borderId="4" xfId="14" applyFont="1" applyFill="1" applyBorder="1" applyAlignment="1">
      <alignment horizontal="center" vertical="center" wrapText="1"/>
    </xf>
    <xf numFmtId="43" fontId="18" fillId="6" borderId="14" xfId="14" applyFont="1" applyFill="1" applyBorder="1" applyAlignment="1">
      <alignment horizontal="center" vertical="center" wrapText="1"/>
    </xf>
    <xf numFmtId="43" fontId="18" fillId="6" borderId="15" xfId="14" applyFont="1" applyFill="1" applyBorder="1" applyAlignment="1">
      <alignment horizontal="center" vertical="center" wrapText="1"/>
    </xf>
    <xf numFmtId="43" fontId="18" fillId="6" borderId="5" xfId="14" applyFont="1" applyFill="1" applyBorder="1" applyAlignment="1">
      <alignment horizontal="center" vertical="center" wrapText="1"/>
    </xf>
    <xf numFmtId="43" fontId="18" fillId="6" borderId="9" xfId="14" applyFont="1" applyFill="1" applyBorder="1" applyAlignment="1">
      <alignment horizontal="center" vertical="center" wrapText="1"/>
    </xf>
    <xf numFmtId="43" fontId="18" fillId="6" borderId="7" xfId="14" applyFont="1" applyFill="1" applyBorder="1" applyAlignment="1">
      <alignment horizontal="center" vertical="center" wrapText="1"/>
    </xf>
    <xf numFmtId="43" fontId="9" fillId="3" borderId="4" xfId="14" applyFont="1" applyFill="1" applyBorder="1" applyAlignment="1">
      <alignment horizontal="center" vertical="center" wrapText="1"/>
    </xf>
    <xf numFmtId="43" fontId="9" fillId="4" borderId="14" xfId="14" applyFont="1" applyFill="1" applyBorder="1" applyAlignment="1">
      <alignment horizontal="center" vertical="center" wrapText="1"/>
    </xf>
    <xf numFmtId="43" fontId="9" fillId="3" borderId="15" xfId="14" applyFont="1" applyFill="1" applyBorder="1" applyAlignment="1">
      <alignment horizontal="center" vertical="center" wrapText="1"/>
    </xf>
    <xf numFmtId="43" fontId="9" fillId="3" borderId="5" xfId="14" applyFont="1" applyFill="1" applyBorder="1" applyAlignment="1">
      <alignment horizontal="center" vertical="center" wrapText="1"/>
    </xf>
    <xf numFmtId="43" fontId="9" fillId="3" borderId="9" xfId="14" applyFont="1" applyFill="1" applyBorder="1" applyAlignment="1">
      <alignment horizontal="center" vertical="center" wrapText="1"/>
    </xf>
    <xf numFmtId="43" fontId="9" fillId="3" borderId="7" xfId="14" applyFont="1" applyFill="1" applyBorder="1" applyAlignment="1">
      <alignment horizontal="center" vertical="center" wrapText="1"/>
    </xf>
    <xf numFmtId="0" fontId="18" fillId="6" borderId="4" xfId="6" applyFont="1" applyFill="1" applyBorder="1" applyAlignment="1">
      <alignment horizontal="center" vertical="center" wrapText="1"/>
    </xf>
    <xf numFmtId="0" fontId="18" fillId="6" borderId="14" xfId="6" applyFont="1" applyFill="1" applyBorder="1" applyAlignment="1">
      <alignment horizontal="center" vertical="center" wrapText="1"/>
    </xf>
    <xf numFmtId="0" fontId="18" fillId="6" borderId="15" xfId="6" applyFont="1" applyFill="1" applyBorder="1" applyAlignment="1">
      <alignment horizontal="center" vertical="center" wrapText="1"/>
    </xf>
    <xf numFmtId="0" fontId="18" fillId="6" borderId="5" xfId="6" applyFont="1" applyFill="1" applyBorder="1" applyAlignment="1">
      <alignment horizontal="center" vertical="center" wrapText="1"/>
    </xf>
    <xf numFmtId="0" fontId="18" fillId="6" borderId="9" xfId="6" applyFont="1" applyFill="1" applyBorder="1" applyAlignment="1">
      <alignment horizontal="center" vertical="center" wrapText="1"/>
    </xf>
    <xf numFmtId="0" fontId="18" fillId="6" borderId="7" xfId="6" applyFont="1" applyFill="1" applyBorder="1" applyAlignment="1">
      <alignment horizontal="center" vertical="center" wrapText="1"/>
    </xf>
    <xf numFmtId="43" fontId="9" fillId="6" borderId="4" xfId="14" applyFont="1" applyFill="1" applyBorder="1" applyAlignment="1">
      <alignment horizontal="center" vertical="center" wrapText="1"/>
    </xf>
    <xf numFmtId="43" fontId="9" fillId="6" borderId="14" xfId="14" applyFont="1" applyFill="1" applyBorder="1" applyAlignment="1">
      <alignment horizontal="center" vertical="center" wrapText="1"/>
    </xf>
    <xf numFmtId="43" fontId="9" fillId="6" borderId="15" xfId="14" applyFont="1" applyFill="1" applyBorder="1" applyAlignment="1">
      <alignment horizontal="center" vertical="center" wrapText="1"/>
    </xf>
    <xf numFmtId="43" fontId="9" fillId="6" borderId="5" xfId="14" applyFont="1" applyFill="1" applyBorder="1" applyAlignment="1">
      <alignment horizontal="center" vertical="center" wrapText="1"/>
    </xf>
    <xf numFmtId="43" fontId="9" fillId="6" borderId="9" xfId="14" applyFont="1" applyFill="1" applyBorder="1" applyAlignment="1">
      <alignment horizontal="center" vertical="center" wrapText="1"/>
    </xf>
    <xf numFmtId="43" fontId="9" fillId="6" borderId="7" xfId="14" applyFont="1" applyFill="1" applyBorder="1" applyAlignment="1">
      <alignment horizontal="center" vertical="center" wrapText="1"/>
    </xf>
    <xf numFmtId="0" fontId="9" fillId="6" borderId="8" xfId="6" applyFont="1" applyFill="1" applyBorder="1" applyAlignment="1">
      <alignment horizontal="center" vertical="center"/>
    </xf>
    <xf numFmtId="0" fontId="9" fillId="6" borderId="17" xfId="6" applyFont="1" applyFill="1" applyBorder="1" applyAlignment="1">
      <alignment horizontal="center" vertical="center"/>
    </xf>
    <xf numFmtId="0" fontId="9" fillId="6" borderId="19" xfId="6" applyFont="1" applyFill="1" applyBorder="1" applyAlignment="1">
      <alignment horizontal="center" vertical="center"/>
    </xf>
    <xf numFmtId="43" fontId="18" fillId="0" borderId="0" xfId="14" applyFont="1" applyFill="1" applyBorder="1" applyAlignment="1">
      <alignment horizontal="center" vertical="center"/>
    </xf>
    <xf numFmtId="43" fontId="18" fillId="0" borderId="14" xfId="14" applyFont="1" applyFill="1" applyBorder="1" applyAlignment="1">
      <alignment horizontal="center" vertical="center"/>
    </xf>
    <xf numFmtId="43" fontId="18" fillId="0" borderId="14" xfId="14" applyFont="1" applyFill="1" applyBorder="1" applyAlignment="1">
      <alignment horizontal="center"/>
    </xf>
    <xf numFmtId="0" fontId="9" fillId="6" borderId="4" xfId="6" applyFont="1" applyFill="1" applyBorder="1" applyAlignment="1">
      <alignment horizontal="center" vertical="center" wrapText="1"/>
    </xf>
    <xf numFmtId="0" fontId="9" fillId="6" borderId="14" xfId="6" applyFont="1" applyFill="1" applyBorder="1" applyAlignment="1">
      <alignment horizontal="center" vertical="center" wrapText="1"/>
    </xf>
    <xf numFmtId="0" fontId="9" fillId="6" borderId="15" xfId="6" applyFont="1" applyFill="1" applyBorder="1" applyAlignment="1">
      <alignment horizontal="center" vertical="center" wrapText="1"/>
    </xf>
    <xf numFmtId="0" fontId="9" fillId="6" borderId="5" xfId="6" applyFont="1" applyFill="1" applyBorder="1" applyAlignment="1">
      <alignment horizontal="center" vertical="center" wrapText="1"/>
    </xf>
    <xf numFmtId="0" fontId="9" fillId="6" borderId="9" xfId="6" applyFont="1" applyFill="1" applyBorder="1" applyAlignment="1">
      <alignment horizontal="center" vertical="center" wrapText="1"/>
    </xf>
    <xf numFmtId="0" fontId="9" fillId="6" borderId="7" xfId="6" applyFont="1" applyFill="1" applyBorder="1" applyAlignment="1">
      <alignment horizontal="center" vertical="center" wrapText="1"/>
    </xf>
    <xf numFmtId="43" fontId="18" fillId="0" borderId="0" xfId="14" applyFont="1" applyFill="1" applyBorder="1" applyAlignment="1">
      <alignment horizontal="center"/>
    </xf>
    <xf numFmtId="43" fontId="14" fillId="0" borderId="0" xfId="14" applyFont="1" applyFill="1" applyBorder="1" applyAlignment="1">
      <alignment horizontal="center" vertical="center"/>
    </xf>
    <xf numFmtId="0" fontId="18" fillId="0" borderId="0" xfId="0" applyFont="1" applyFill="1" applyBorder="1" applyAlignment="1">
      <alignment horizontal="center"/>
    </xf>
    <xf numFmtId="0" fontId="17" fillId="0" borderId="0" xfId="6" applyFont="1" applyAlignment="1">
      <alignment horizontal="center"/>
    </xf>
    <xf numFmtId="43" fontId="17" fillId="0" borderId="0" xfId="14" applyFont="1" applyAlignment="1">
      <alignment horizontal="center" vertical="center"/>
    </xf>
    <xf numFmtId="43" fontId="18" fillId="0" borderId="0" xfId="14" applyFont="1" applyBorder="1" applyAlignment="1">
      <alignment horizontal="center" vertical="center"/>
    </xf>
    <xf numFmtId="0" fontId="9" fillId="3" borderId="1" xfId="6" applyFont="1" applyFill="1" applyBorder="1" applyAlignment="1">
      <alignment horizontal="center" vertical="center" wrapText="1"/>
    </xf>
    <xf numFmtId="0" fontId="9" fillId="3" borderId="19" xfId="6" applyFont="1" applyFill="1" applyBorder="1" applyAlignment="1">
      <alignment horizontal="center" vertical="center"/>
    </xf>
    <xf numFmtId="0" fontId="9" fillId="3" borderId="15" xfId="6" applyFont="1" applyFill="1" applyBorder="1" applyAlignment="1">
      <alignment horizontal="center" vertical="center"/>
    </xf>
    <xf numFmtId="0" fontId="9" fillId="3" borderId="4" xfId="6" applyFont="1" applyFill="1" applyBorder="1" applyAlignment="1">
      <alignment horizontal="center" vertical="center" wrapText="1"/>
    </xf>
    <xf numFmtId="0" fontId="9" fillId="4" borderId="14" xfId="6" applyFont="1" applyFill="1" applyBorder="1" applyAlignment="1">
      <alignment horizontal="center" vertical="center" wrapText="1"/>
    </xf>
    <xf numFmtId="0" fontId="9" fillId="3" borderId="15" xfId="6" applyFont="1" applyFill="1" applyBorder="1" applyAlignment="1">
      <alignment horizontal="center" vertical="center" wrapText="1"/>
    </xf>
    <xf numFmtId="0" fontId="9" fillId="3" borderId="5" xfId="6" applyFont="1" applyFill="1" applyBorder="1" applyAlignment="1">
      <alignment horizontal="center" vertical="center" wrapText="1"/>
    </xf>
    <xf numFmtId="0" fontId="9" fillId="3" borderId="9" xfId="6" applyFont="1" applyFill="1" applyBorder="1" applyAlignment="1">
      <alignment horizontal="center" vertical="center" wrapText="1"/>
    </xf>
    <xf numFmtId="0" fontId="9" fillId="3" borderId="7" xfId="6" applyFont="1" applyFill="1" applyBorder="1" applyAlignment="1">
      <alignment horizontal="center" vertical="center" wrapText="1"/>
    </xf>
    <xf numFmtId="43" fontId="14" fillId="0" borderId="14" xfId="14" applyFont="1" applyFill="1" applyBorder="1" applyAlignment="1">
      <alignment horizontal="center" vertical="center"/>
    </xf>
    <xf numFmtId="0" fontId="18" fillId="6" borderId="15" xfId="6" applyFont="1" applyFill="1" applyBorder="1" applyAlignment="1">
      <alignment horizontal="center" vertical="center"/>
    </xf>
    <xf numFmtId="0" fontId="10" fillId="6" borderId="8" xfId="6" applyFont="1" applyFill="1" applyBorder="1" applyAlignment="1">
      <alignment horizontal="left" vertical="center"/>
    </xf>
    <xf numFmtId="0" fontId="10" fillId="6" borderId="17" xfId="6" applyFont="1" applyFill="1" applyBorder="1" applyAlignment="1">
      <alignment horizontal="left" vertical="center"/>
    </xf>
    <xf numFmtId="0" fontId="10" fillId="6" borderId="19" xfId="6" applyFont="1" applyFill="1" applyBorder="1" applyAlignment="1">
      <alignment horizontal="left" vertical="center"/>
    </xf>
    <xf numFmtId="0" fontId="10" fillId="0" borderId="0" xfId="0" applyFont="1" applyAlignment="1">
      <alignment horizontal="center" vertical="center"/>
    </xf>
    <xf numFmtId="0" fontId="18" fillId="6" borderId="1" xfId="6" applyFont="1" applyFill="1" applyBorder="1" applyAlignment="1">
      <alignment horizontal="center" vertical="center" wrapText="1"/>
    </xf>
    <xf numFmtId="0" fontId="9" fillId="0" borderId="42" xfId="0" applyFont="1" applyFill="1" applyBorder="1" applyAlignment="1">
      <alignment horizontal="center" vertical="center" wrapText="1"/>
    </xf>
    <xf numFmtId="0" fontId="9" fillId="0" borderId="5" xfId="0" applyFont="1" applyFill="1" applyBorder="1" applyAlignment="1">
      <alignment horizontal="center" vertical="center" wrapText="1"/>
    </xf>
    <xf numFmtId="0" fontId="18" fillId="3" borderId="1" xfId="6" applyFont="1" applyFill="1" applyBorder="1" applyAlignment="1">
      <alignment horizontal="center" vertical="center" wrapText="1"/>
    </xf>
  </cellXfs>
  <cellStyles count="18">
    <cellStyle name="Millares" xfId="14" builtinId="3"/>
    <cellStyle name="Millares 2" xfId="1"/>
    <cellStyle name="Millares 2 2" xfId="2"/>
    <cellStyle name="Millares 3" xfId="17"/>
    <cellStyle name="Moneda" xfId="3" builtinId="4"/>
    <cellStyle name="Moneda 2" xfId="4"/>
    <cellStyle name="Moneda 3" xfId="5"/>
    <cellStyle name="Normal" xfId="0" builtinId="0"/>
    <cellStyle name="Normal 18" xfId="15"/>
    <cellStyle name="Normal 2" xfId="6"/>
    <cellStyle name="Normal 2 2" xfId="7"/>
    <cellStyle name="Normal 3" xfId="8"/>
    <cellStyle name="Normal 4" xfId="16"/>
    <cellStyle name="pedro" xfId="9"/>
    <cellStyle name="Porcentaje" xfId="10" builtinId="5"/>
    <cellStyle name="Porcentaje 2" xfId="13"/>
    <cellStyle name="Porcentual 2" xfId="11"/>
    <cellStyle name="Porcentual 3" xfId="12"/>
  </cellStyles>
  <dxfs count="0"/>
  <tableStyles count="0" defaultTableStyle="TableStyleMedium9" defaultPivotStyle="PivotStyleLight16"/>
  <colors>
    <mruColors>
      <color rgb="FF66FF33"/>
      <color rgb="FFFF66FF"/>
      <color rgb="FFCCFFCC"/>
      <color rgb="FFCCECFF"/>
      <color rgb="FF662624"/>
      <color rgb="FF501D1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_rels/drawing3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11</xdr:col>
      <xdr:colOff>704850</xdr:colOff>
      <xdr:row>0</xdr:row>
      <xdr:rowOff>47625</xdr:rowOff>
    </xdr:from>
    <xdr:to>
      <xdr:col>12</xdr:col>
      <xdr:colOff>523875</xdr:colOff>
      <xdr:row>5</xdr:row>
      <xdr:rowOff>36258</xdr:rowOff>
    </xdr:to>
    <xdr:pic>
      <xdr:nvPicPr>
        <xdr:cNvPr id="3" name="Imagen 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1515725" y="47625"/>
          <a:ext cx="895350" cy="1045908"/>
        </a:xfrm>
        <a:prstGeom prst="rect">
          <a:avLst/>
        </a:prstGeom>
      </xdr:spPr>
    </xdr:pic>
    <xdr:clientData/>
  </xdr:twoCellAnchor>
  <xdr:twoCellAnchor editAs="oneCell">
    <xdr:from>
      <xdr:col>0</xdr:col>
      <xdr:colOff>666750</xdr:colOff>
      <xdr:row>1</xdr:row>
      <xdr:rowOff>57150</xdr:rowOff>
    </xdr:from>
    <xdr:to>
      <xdr:col>1</xdr:col>
      <xdr:colOff>1760220</xdr:colOff>
      <xdr:row>4</xdr:row>
      <xdr:rowOff>66675</xdr:rowOff>
    </xdr:to>
    <xdr:pic>
      <xdr:nvPicPr>
        <xdr:cNvPr id="5" name="Imagen 259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28600"/>
          <a:ext cx="2152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oneCellAnchor>
    <xdr:from>
      <xdr:col>58</xdr:col>
      <xdr:colOff>666750</xdr:colOff>
      <xdr:row>1</xdr:row>
      <xdr:rowOff>57150</xdr:rowOff>
    </xdr:from>
    <xdr:ext cx="2152650" cy="628650"/>
    <xdr:pic>
      <xdr:nvPicPr>
        <xdr:cNvPr id="7" name="Imagen 259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66750" y="228600"/>
          <a:ext cx="2152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oneCellAnchor>
  <xdr:twoCellAnchor editAs="oneCell">
    <xdr:from>
      <xdr:col>70</xdr:col>
      <xdr:colOff>133350</xdr:colOff>
      <xdr:row>0</xdr:row>
      <xdr:rowOff>19050</xdr:rowOff>
    </xdr:from>
    <xdr:to>
      <xdr:col>70</xdr:col>
      <xdr:colOff>1028700</xdr:colOff>
      <xdr:row>5</xdr:row>
      <xdr:rowOff>7683</xdr:rowOff>
    </xdr:to>
    <xdr:pic>
      <xdr:nvPicPr>
        <xdr:cNvPr id="8" name="Imagen 7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5041225" y="19050"/>
          <a:ext cx="895350" cy="1045908"/>
        </a:xfrm>
        <a:prstGeom prst="rect">
          <a:avLst/>
        </a:prstGeom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35</xdr:col>
      <xdr:colOff>825500</xdr:colOff>
      <xdr:row>0</xdr:row>
      <xdr:rowOff>66675</xdr:rowOff>
    </xdr:from>
    <xdr:to>
      <xdr:col>36</xdr:col>
      <xdr:colOff>647699</xdr:colOff>
      <xdr:row>5</xdr:row>
      <xdr:rowOff>33539</xdr:rowOff>
    </xdr:to>
    <xdr:pic>
      <xdr:nvPicPr>
        <xdr:cNvPr id="17" name="Imagen 2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5808325" y="66675"/>
          <a:ext cx="850900" cy="1014614"/>
        </a:xfrm>
        <a:prstGeom prst="rect">
          <a:avLst/>
        </a:prstGeom>
      </xdr:spPr>
    </xdr:pic>
    <xdr:clientData/>
  </xdr:twoCellAnchor>
  <xdr:twoCellAnchor editAs="oneCell">
    <xdr:from>
      <xdr:col>1</xdr:col>
      <xdr:colOff>238125</xdr:colOff>
      <xdr:row>0</xdr:row>
      <xdr:rowOff>161926</xdr:rowOff>
    </xdr:from>
    <xdr:to>
      <xdr:col>2</xdr:col>
      <xdr:colOff>504825</xdr:colOff>
      <xdr:row>3</xdr:row>
      <xdr:rowOff>180976</xdr:rowOff>
    </xdr:to>
    <xdr:pic>
      <xdr:nvPicPr>
        <xdr:cNvPr id="9" name="Imagen 259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762125" y="161926"/>
          <a:ext cx="2152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38</xdr:col>
      <xdr:colOff>247650</xdr:colOff>
      <xdr:row>0</xdr:row>
      <xdr:rowOff>19050</xdr:rowOff>
    </xdr:from>
    <xdr:to>
      <xdr:col>39</xdr:col>
      <xdr:colOff>28575</xdr:colOff>
      <xdr:row>5</xdr:row>
      <xdr:rowOff>17208</xdr:rowOff>
    </xdr:to>
    <xdr:pic>
      <xdr:nvPicPr>
        <xdr:cNvPr id="26" name="Imagen 25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1126450" y="19050"/>
          <a:ext cx="895350" cy="1045908"/>
        </a:xfrm>
        <a:prstGeom prst="rect">
          <a:avLst/>
        </a:prstGeom>
      </xdr:spPr>
    </xdr:pic>
    <xdr:clientData/>
  </xdr:twoCellAnchor>
  <xdr:twoCellAnchor editAs="oneCell">
    <xdr:from>
      <xdr:col>1</xdr:col>
      <xdr:colOff>123825</xdr:colOff>
      <xdr:row>0</xdr:row>
      <xdr:rowOff>133350</xdr:rowOff>
    </xdr:from>
    <xdr:to>
      <xdr:col>2</xdr:col>
      <xdr:colOff>742950</xdr:colOff>
      <xdr:row>3</xdr:row>
      <xdr:rowOff>152400</xdr:rowOff>
    </xdr:to>
    <xdr:pic>
      <xdr:nvPicPr>
        <xdr:cNvPr id="27" name="Imagen 259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1695450" y="133350"/>
          <a:ext cx="2152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64</xdr:col>
      <xdr:colOff>47625</xdr:colOff>
      <xdr:row>0</xdr:row>
      <xdr:rowOff>28575</xdr:rowOff>
    </xdr:from>
    <xdr:to>
      <xdr:col>64</xdr:col>
      <xdr:colOff>942975</xdr:colOff>
      <xdr:row>5</xdr:row>
      <xdr:rowOff>40068</xdr:rowOff>
    </xdr:to>
    <xdr:pic>
      <xdr:nvPicPr>
        <xdr:cNvPr id="29" name="Imagen 28"/>
        <xdr:cNvPicPr>
          <a:picLocks noChangeAspect="1"/>
        </xdr:cNvPicPr>
      </xdr:nvPicPr>
      <xdr:blipFill>
        <a:blip xmlns:r="http://schemas.openxmlformats.org/officeDocument/2006/relationships" r:embed="rId1">
          <a:clrChange>
            <a:clrFrom>
              <a:srgbClr val="FFFFFF"/>
            </a:clrFrom>
            <a:clrTo>
              <a:srgbClr val="FFFFFF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3834050" y="28575"/>
          <a:ext cx="895350" cy="1045908"/>
        </a:xfrm>
        <a:prstGeom prst="rect">
          <a:avLst/>
        </a:prstGeom>
      </xdr:spPr>
    </xdr:pic>
    <xdr:clientData/>
  </xdr:twoCellAnchor>
  <xdr:twoCellAnchor editAs="oneCell">
    <xdr:from>
      <xdr:col>42</xdr:col>
      <xdr:colOff>781050</xdr:colOff>
      <xdr:row>1</xdr:row>
      <xdr:rowOff>38100</xdr:rowOff>
    </xdr:from>
    <xdr:to>
      <xdr:col>44</xdr:col>
      <xdr:colOff>352425</xdr:colOff>
      <xdr:row>4</xdr:row>
      <xdr:rowOff>9525</xdr:rowOff>
    </xdr:to>
    <xdr:pic>
      <xdr:nvPicPr>
        <xdr:cNvPr id="32" name="Imagen 259"/>
        <xdr:cNvPicPr>
          <a:picLocks noChangeAspect="1"/>
        </xdr:cNvPicPr>
      </xdr:nvPicPr>
      <xdr:blipFill>
        <a:blip xmlns:r="http://schemas.openxmlformats.org/officeDocument/2006/relationships" r:embed="rId2" cstate="print">
          <a:clrChange>
            <a:clrFrom>
              <a:srgbClr val="FEFEFE"/>
            </a:clrFrom>
            <a:clrTo>
              <a:srgbClr val="FEFEFE">
                <a:alpha val="0"/>
              </a:srgbClr>
            </a:clrTo>
          </a:clrChange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5193625" y="180975"/>
          <a:ext cx="2152650" cy="6286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>
    <tabColor rgb="FF662624"/>
  </sheetPr>
  <dimension ref="A1:BX280"/>
  <sheetViews>
    <sheetView showGridLines="0" tabSelected="1" topLeftCell="A36" zoomScaleNormal="100" zoomScalePageLayoutView="172" workbookViewId="0">
      <selection activeCell="B46" sqref="B46"/>
    </sheetView>
  </sheetViews>
  <sheetFormatPr baseColWidth="10" defaultColWidth="25.140625" defaultRowHeight="14.25" x14ac:dyDescent="0.25"/>
  <cols>
    <col min="1" max="1" width="16.140625" style="4" customWidth="1"/>
    <col min="2" max="2" width="29.140625" style="4" customWidth="1"/>
    <col min="3" max="3" width="25.42578125" style="17" bestFit="1" customWidth="1"/>
    <col min="4" max="4" width="18.7109375" style="17" customWidth="1"/>
    <col min="5" max="6" width="15.85546875" style="17" customWidth="1"/>
    <col min="7" max="7" width="13.42578125" style="17" customWidth="1"/>
    <col min="8" max="8" width="14.42578125" style="17" customWidth="1"/>
    <col min="9" max="9" width="14.85546875" style="17" customWidth="1"/>
    <col min="10" max="10" width="14" style="17" customWidth="1"/>
    <col min="11" max="11" width="15.140625" style="17" bestFit="1" customWidth="1"/>
    <col min="12" max="12" width="16.140625" style="17" bestFit="1" customWidth="1"/>
    <col min="13" max="13" width="15.140625" style="17" bestFit="1" customWidth="1"/>
    <col min="14" max="14" width="15" style="28" bestFit="1" customWidth="1"/>
    <col min="15" max="15" width="15" style="17" bestFit="1" customWidth="1"/>
    <col min="16" max="16" width="11.42578125" style="17" bestFit="1" customWidth="1"/>
    <col min="17" max="17" width="6" style="17" bestFit="1" customWidth="1"/>
    <col min="18" max="20" width="16.85546875" style="17" customWidth="1"/>
    <col min="21" max="21" width="14.140625" style="17" customWidth="1"/>
    <col min="22" max="22" width="15" style="17" customWidth="1"/>
    <col min="23" max="24" width="14.42578125" style="17" customWidth="1"/>
    <col min="25" max="25" width="15.42578125" style="17" customWidth="1"/>
    <col min="26" max="26" width="17" style="17" customWidth="1"/>
    <col min="27" max="27" width="16.7109375" style="17" customWidth="1"/>
    <col min="28" max="28" width="15.42578125" style="17" bestFit="1" customWidth="1"/>
    <col min="29" max="29" width="16.28515625" style="17" customWidth="1"/>
    <col min="30" max="30" width="15" style="17" customWidth="1"/>
    <col min="31" max="31" width="7.85546875" style="17" customWidth="1"/>
    <col min="32" max="32" width="18.42578125" style="17" customWidth="1"/>
    <col min="33" max="33" width="17.140625" style="17" customWidth="1"/>
    <col min="34" max="34" width="13.42578125" style="17" customWidth="1"/>
    <col min="35" max="39" width="17.7109375" style="17" customWidth="1"/>
    <col min="40" max="40" width="15.85546875" style="17" customWidth="1"/>
    <col min="41" max="41" width="15.7109375" style="17" customWidth="1"/>
    <col min="42" max="42" width="16.28515625" style="17" customWidth="1"/>
    <col min="43" max="43" width="16.7109375" style="17" customWidth="1"/>
    <col min="44" max="44" width="11.140625" style="17" customWidth="1"/>
    <col min="45" max="45" width="10.42578125" style="17" customWidth="1"/>
    <col min="46" max="48" width="15.85546875" style="17" customWidth="1"/>
    <col min="49" max="52" width="14.7109375" style="17" customWidth="1"/>
    <col min="53" max="53" width="17" style="17" customWidth="1"/>
    <col min="54" max="54" width="15.85546875" style="17" customWidth="1"/>
    <col min="55" max="55" width="15.7109375" style="28" customWidth="1"/>
    <col min="56" max="57" width="15.7109375" style="17" customWidth="1"/>
    <col min="58" max="58" width="11.140625" style="17" customWidth="1"/>
    <col min="59" max="59" width="5.42578125" style="17" customWidth="1"/>
    <col min="60" max="62" width="16.28515625" style="17" customWidth="1"/>
    <col min="63" max="63" width="15.85546875" style="17" customWidth="1"/>
    <col min="64" max="64" width="16.42578125" style="17" customWidth="1"/>
    <col min="65" max="65" width="17.140625" style="17" customWidth="1"/>
    <col min="66" max="66" width="15.42578125" style="17" customWidth="1"/>
    <col min="67" max="67" width="18" style="17" customWidth="1"/>
    <col min="68" max="68" width="19.140625" style="17" customWidth="1"/>
    <col min="69" max="69" width="18.7109375" style="17" customWidth="1"/>
    <col min="70" max="70" width="16.7109375" style="17" customWidth="1"/>
    <col min="71" max="71" width="15.7109375" style="17" customWidth="1"/>
    <col min="72" max="72" width="16.7109375" style="17" customWidth="1"/>
    <col min="73" max="73" width="7.42578125" style="4" bestFit="1" customWidth="1"/>
    <col min="74" max="16384" width="25.140625" style="4"/>
  </cols>
  <sheetData>
    <row r="1" spans="1:76" ht="13.5" customHeight="1" x14ac:dyDescent="0.25">
      <c r="A1" s="265"/>
      <c r="B1" s="265"/>
      <c r="C1" s="1"/>
      <c r="D1" s="2"/>
      <c r="E1" s="2"/>
      <c r="F1" s="2"/>
      <c r="G1" s="2"/>
      <c r="H1" s="2"/>
      <c r="I1" s="2"/>
      <c r="J1" s="2"/>
      <c r="K1" s="2"/>
      <c r="L1" s="2"/>
      <c r="M1" s="2"/>
      <c r="N1" s="2"/>
      <c r="O1" s="2"/>
      <c r="P1" s="2"/>
      <c r="Q1" s="2"/>
      <c r="R1" s="2"/>
      <c r="S1" s="2"/>
      <c r="T1" s="2"/>
      <c r="U1" s="2"/>
      <c r="V1" s="2"/>
      <c r="W1" s="2"/>
      <c r="X1" s="2"/>
      <c r="Y1" s="2"/>
      <c r="Z1" s="2"/>
      <c r="AA1" s="2"/>
      <c r="AB1" s="2"/>
      <c r="AC1" s="2"/>
      <c r="AD1" s="2"/>
      <c r="AE1" s="2"/>
      <c r="AF1" s="2"/>
      <c r="AG1" s="2"/>
      <c r="AH1" s="2"/>
      <c r="AI1" s="2"/>
      <c r="AJ1" s="2"/>
      <c r="AK1" s="2"/>
      <c r="AL1" s="2"/>
      <c r="AM1" s="2"/>
      <c r="AN1" s="2"/>
      <c r="AO1" s="2"/>
      <c r="AP1" s="2"/>
      <c r="AQ1" s="2"/>
      <c r="AR1" s="2"/>
      <c r="AS1" s="2"/>
      <c r="AT1" s="2"/>
      <c r="AU1" s="2"/>
      <c r="AV1" s="2"/>
      <c r="AW1" s="2"/>
      <c r="AX1" s="2"/>
      <c r="AY1" s="2"/>
      <c r="AZ1" s="2"/>
      <c r="BA1" s="2"/>
      <c r="BB1" s="2"/>
      <c r="BC1" s="3"/>
      <c r="BD1" s="2"/>
      <c r="BE1" s="2"/>
      <c r="BF1" s="2"/>
      <c r="BG1" s="2"/>
      <c r="BH1" s="2"/>
      <c r="BI1" s="2"/>
      <c r="BJ1" s="2"/>
      <c r="BK1" s="2"/>
      <c r="BL1" s="2"/>
      <c r="BM1" s="2"/>
      <c r="BN1" s="2"/>
      <c r="BO1" s="2"/>
      <c r="BP1" s="2"/>
      <c r="BQ1" s="2"/>
      <c r="BR1" s="2"/>
      <c r="BS1" s="2"/>
      <c r="BT1" s="274"/>
      <c r="BU1" s="274"/>
    </row>
    <row r="2" spans="1:76" ht="13.5" customHeight="1" x14ac:dyDescent="0.3">
      <c r="A2" s="5"/>
      <c r="B2" s="264" t="s">
        <v>83</v>
      </c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6"/>
      <c r="O2" s="6"/>
      <c r="P2" s="6"/>
      <c r="Q2" s="6"/>
      <c r="R2" s="6"/>
      <c r="S2" s="6"/>
      <c r="T2" s="6"/>
      <c r="U2" s="6"/>
      <c r="V2" s="6"/>
      <c r="W2" s="6"/>
      <c r="X2" s="6"/>
      <c r="Y2" s="6"/>
      <c r="Z2" s="6"/>
      <c r="AA2" s="6"/>
      <c r="AB2" s="6"/>
      <c r="AC2" s="6"/>
      <c r="AD2" s="6"/>
      <c r="AE2" s="6"/>
      <c r="AF2" s="6"/>
      <c r="AG2" s="6"/>
      <c r="AH2" s="6"/>
      <c r="AI2" s="6"/>
      <c r="AJ2" s="6"/>
      <c r="AK2" s="6"/>
      <c r="AL2" s="6"/>
      <c r="AM2" s="6"/>
      <c r="AN2" s="2"/>
      <c r="AO2" s="2"/>
      <c r="AP2" s="2"/>
      <c r="AQ2" s="2"/>
      <c r="AR2" s="2"/>
      <c r="AS2" s="2"/>
      <c r="AT2" s="2"/>
      <c r="AU2" s="2"/>
      <c r="AV2" s="2"/>
      <c r="AW2" s="2"/>
      <c r="AX2" s="2"/>
      <c r="AY2" s="2"/>
      <c r="AZ2" s="2"/>
      <c r="BA2" s="2"/>
      <c r="BB2" s="2"/>
      <c r="BC2" s="3"/>
      <c r="BD2" s="2"/>
      <c r="BE2" s="2"/>
      <c r="BF2" s="2"/>
      <c r="BG2" s="2"/>
      <c r="BH2" s="264" t="s">
        <v>83</v>
      </c>
      <c r="BI2" s="264"/>
      <c r="BJ2" s="264"/>
      <c r="BK2" s="264"/>
      <c r="BL2" s="264"/>
      <c r="BM2" s="264"/>
      <c r="BN2" s="264"/>
      <c r="BO2" s="264"/>
      <c r="BP2" s="264"/>
      <c r="BQ2" s="264"/>
      <c r="BR2" s="264"/>
      <c r="BS2" s="264"/>
      <c r="BT2" s="7"/>
      <c r="BU2" s="7"/>
    </row>
    <row r="3" spans="1:76" ht="21.75" customHeight="1" x14ac:dyDescent="0.3">
      <c r="A3" s="5"/>
      <c r="B3" s="264" t="s">
        <v>84</v>
      </c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6"/>
      <c r="O3" s="6"/>
      <c r="P3" s="6"/>
      <c r="Q3" s="6"/>
      <c r="R3" s="6"/>
      <c r="S3" s="6"/>
      <c r="T3" s="6"/>
      <c r="U3" s="6"/>
      <c r="V3" s="6"/>
      <c r="W3" s="6"/>
      <c r="X3" s="6"/>
      <c r="Y3" s="6"/>
      <c r="Z3" s="6"/>
      <c r="AA3" s="6"/>
      <c r="AB3" s="6"/>
      <c r="AC3" s="6"/>
      <c r="AD3" s="6"/>
      <c r="AE3" s="6"/>
      <c r="AF3" s="6"/>
      <c r="AG3" s="6"/>
      <c r="AH3" s="6"/>
      <c r="AI3" s="6"/>
      <c r="AJ3" s="6"/>
      <c r="AK3" s="6"/>
      <c r="AL3" s="6"/>
      <c r="AM3" s="6"/>
      <c r="AN3" s="2"/>
      <c r="AO3" s="2"/>
      <c r="AP3" s="2"/>
      <c r="AQ3" s="2"/>
      <c r="AR3" s="2"/>
      <c r="AS3" s="2"/>
      <c r="AT3" s="2"/>
      <c r="AU3" s="2"/>
      <c r="AV3" s="2"/>
      <c r="AW3" s="2"/>
      <c r="AX3" s="2"/>
      <c r="AY3" s="2"/>
      <c r="AZ3" s="2"/>
      <c r="BA3" s="2"/>
      <c r="BB3" s="2"/>
      <c r="BC3" s="3"/>
      <c r="BD3" s="2"/>
      <c r="BE3" s="2"/>
      <c r="BF3" s="2"/>
      <c r="BG3" s="2"/>
      <c r="BH3" s="264" t="s">
        <v>84</v>
      </c>
      <c r="BI3" s="264"/>
      <c r="BJ3" s="264"/>
      <c r="BK3" s="264"/>
      <c r="BL3" s="264"/>
      <c r="BM3" s="264"/>
      <c r="BN3" s="264"/>
      <c r="BO3" s="264"/>
      <c r="BP3" s="264"/>
      <c r="BQ3" s="264"/>
      <c r="BR3" s="264"/>
      <c r="BS3" s="264"/>
      <c r="BT3" s="7"/>
      <c r="BU3" s="7"/>
    </row>
    <row r="4" spans="1:76" ht="13.5" customHeight="1" x14ac:dyDescent="0.3">
      <c r="A4" s="5"/>
      <c r="B4" s="264" t="s">
        <v>97</v>
      </c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6"/>
      <c r="O4" s="6"/>
      <c r="P4" s="6"/>
      <c r="Q4" s="6"/>
      <c r="R4" s="6"/>
      <c r="S4" s="6"/>
      <c r="T4" s="6"/>
      <c r="U4" s="6"/>
      <c r="V4" s="6"/>
      <c r="W4" s="6"/>
      <c r="X4" s="6"/>
      <c r="Y4" s="6"/>
      <c r="Z4" s="6"/>
      <c r="AA4" s="6"/>
      <c r="AB4" s="6"/>
      <c r="AC4" s="6"/>
      <c r="AD4" s="6"/>
      <c r="AE4" s="6"/>
      <c r="AF4" s="6"/>
      <c r="AG4" s="6"/>
      <c r="AH4" s="6"/>
      <c r="AI4" s="6"/>
      <c r="AJ4" s="6"/>
      <c r="AK4" s="6"/>
      <c r="AL4" s="6"/>
      <c r="AM4" s="6"/>
      <c r="AN4" s="2"/>
      <c r="AO4" s="2"/>
      <c r="AP4" s="2"/>
      <c r="AQ4" s="2"/>
      <c r="AR4" s="2"/>
      <c r="AS4" s="2"/>
      <c r="AT4" s="2"/>
      <c r="AU4" s="2"/>
      <c r="AV4" s="2"/>
      <c r="AW4" s="2"/>
      <c r="AX4" s="2"/>
      <c r="AY4" s="2"/>
      <c r="AZ4" s="2"/>
      <c r="BA4" s="2"/>
      <c r="BB4" s="2"/>
      <c r="BC4" s="3"/>
      <c r="BD4" s="2"/>
      <c r="BE4" s="2"/>
      <c r="BF4" s="2"/>
      <c r="BG4" s="2"/>
      <c r="BH4" s="264" t="s">
        <v>93</v>
      </c>
      <c r="BI4" s="264"/>
      <c r="BJ4" s="264"/>
      <c r="BK4" s="264"/>
      <c r="BL4" s="264"/>
      <c r="BM4" s="264"/>
      <c r="BN4" s="264"/>
      <c r="BO4" s="264"/>
      <c r="BP4" s="264"/>
      <c r="BQ4" s="264"/>
      <c r="BR4" s="264"/>
      <c r="BS4" s="264"/>
      <c r="BT4" s="7"/>
      <c r="BU4" s="7"/>
    </row>
    <row r="5" spans="1:76" ht="21" customHeight="1" x14ac:dyDescent="0.3">
      <c r="A5" s="5"/>
      <c r="B5" s="264" t="s">
        <v>85</v>
      </c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6"/>
      <c r="O5" s="6"/>
      <c r="P5" s="6"/>
      <c r="Q5" s="6"/>
      <c r="R5" s="6"/>
      <c r="S5" s="6"/>
      <c r="T5" s="6"/>
      <c r="U5" s="6"/>
      <c r="V5" s="6"/>
      <c r="W5" s="6"/>
      <c r="X5" s="6"/>
      <c r="Y5" s="6"/>
      <c r="Z5" s="6"/>
      <c r="AA5" s="6"/>
      <c r="AB5" s="6"/>
      <c r="AC5" s="6"/>
      <c r="AD5" s="6"/>
      <c r="AE5" s="6"/>
      <c r="AF5" s="6"/>
      <c r="AG5" s="6"/>
      <c r="AH5" s="6"/>
      <c r="AI5" s="6"/>
      <c r="AJ5" s="6"/>
      <c r="AK5" s="6"/>
      <c r="AL5" s="6"/>
      <c r="AM5" s="6"/>
      <c r="AN5" s="2"/>
      <c r="AO5" s="2"/>
      <c r="AP5" s="2"/>
      <c r="AQ5" s="2"/>
      <c r="AR5" s="2"/>
      <c r="AS5" s="2"/>
      <c r="AT5" s="2"/>
      <c r="AU5" s="2"/>
      <c r="AV5" s="2"/>
      <c r="AW5" s="2"/>
      <c r="AX5" s="2"/>
      <c r="AY5" s="2"/>
      <c r="AZ5" s="2"/>
      <c r="BA5" s="2"/>
      <c r="BB5" s="2"/>
      <c r="BC5" s="3"/>
      <c r="BD5" s="2"/>
      <c r="BE5" s="2"/>
      <c r="BF5" s="2"/>
      <c r="BG5" s="2"/>
      <c r="BH5" s="264" t="s">
        <v>85</v>
      </c>
      <c r="BI5" s="264"/>
      <c r="BJ5" s="264"/>
      <c r="BK5" s="264"/>
      <c r="BL5" s="264"/>
      <c r="BM5" s="264"/>
      <c r="BN5" s="264"/>
      <c r="BO5" s="264"/>
      <c r="BP5" s="264"/>
      <c r="BQ5" s="264"/>
      <c r="BR5" s="264"/>
      <c r="BS5" s="264"/>
      <c r="BT5" s="7"/>
      <c r="BU5" s="7"/>
    </row>
    <row r="6" spans="1:76" ht="13.5" customHeight="1" x14ac:dyDescent="0.25">
      <c r="A6" s="5"/>
      <c r="B6" s="5"/>
      <c r="C6" s="1"/>
      <c r="D6" s="2"/>
      <c r="E6" s="2"/>
      <c r="F6" s="2"/>
      <c r="G6" s="2"/>
      <c r="H6" s="2"/>
      <c r="I6" s="2"/>
      <c r="J6" s="2"/>
      <c r="K6" s="2"/>
      <c r="L6" s="2"/>
      <c r="M6" s="2"/>
      <c r="N6" s="2"/>
      <c r="O6" s="2"/>
      <c r="P6" s="2"/>
      <c r="Q6" s="2"/>
      <c r="R6" s="2"/>
      <c r="S6" s="2"/>
      <c r="T6" s="2"/>
      <c r="U6" s="2"/>
      <c r="V6" s="2"/>
      <c r="W6" s="2"/>
      <c r="X6" s="2"/>
      <c r="Y6" s="2"/>
      <c r="Z6" s="2"/>
      <c r="AA6" s="2"/>
      <c r="AB6" s="2"/>
      <c r="AC6" s="2"/>
      <c r="AD6" s="2"/>
      <c r="AE6" s="2"/>
      <c r="AF6" s="2"/>
      <c r="AG6" s="2"/>
      <c r="AH6" s="2"/>
      <c r="AI6" s="2"/>
      <c r="AJ6" s="2"/>
      <c r="AK6" s="2"/>
      <c r="AL6" s="2"/>
      <c r="AM6" s="2"/>
      <c r="AN6" s="2"/>
      <c r="AO6" s="2"/>
      <c r="AP6" s="2"/>
      <c r="AQ6" s="2"/>
      <c r="AR6" s="2"/>
      <c r="AS6" s="2"/>
      <c r="AT6" s="2"/>
      <c r="AU6" s="2"/>
      <c r="AV6" s="2"/>
      <c r="AW6" s="2"/>
      <c r="AX6" s="2"/>
      <c r="AY6" s="2"/>
      <c r="AZ6" s="2"/>
      <c r="BA6" s="2"/>
      <c r="BB6" s="2"/>
      <c r="BC6" s="3"/>
      <c r="BD6" s="2"/>
      <c r="BE6" s="2"/>
      <c r="BF6" s="2"/>
      <c r="BG6" s="2"/>
      <c r="BH6" s="2"/>
      <c r="BI6" s="2"/>
      <c r="BJ6" s="2"/>
      <c r="BK6" s="2"/>
      <c r="BL6" s="2"/>
      <c r="BM6" s="2"/>
      <c r="BN6" s="2"/>
      <c r="BO6" s="2"/>
      <c r="BP6" s="2"/>
      <c r="BQ6" s="2"/>
      <c r="BR6" s="2"/>
      <c r="BS6" s="2"/>
      <c r="BT6" s="7"/>
      <c r="BU6" s="7"/>
    </row>
    <row r="7" spans="1:76" ht="13.5" customHeight="1" x14ac:dyDescent="0.25">
      <c r="A7" s="5"/>
      <c r="B7" s="5"/>
      <c r="C7" s="1"/>
      <c r="D7" s="2"/>
      <c r="E7" s="2"/>
      <c r="F7" s="2"/>
      <c r="G7" s="2"/>
      <c r="H7" s="2"/>
      <c r="I7" s="2"/>
      <c r="J7" s="2"/>
      <c r="K7" s="2"/>
      <c r="L7" s="2"/>
      <c r="M7" s="2"/>
      <c r="N7" s="2"/>
      <c r="O7" s="2"/>
      <c r="P7" s="2"/>
      <c r="Q7" s="2"/>
      <c r="R7" s="2"/>
      <c r="S7" s="2"/>
      <c r="T7" s="2"/>
      <c r="U7" s="2"/>
      <c r="V7" s="2"/>
      <c r="W7" s="2"/>
      <c r="X7" s="2"/>
      <c r="Y7" s="2"/>
      <c r="Z7" s="2"/>
      <c r="AA7" s="2"/>
      <c r="AB7" s="2"/>
      <c r="AC7" s="2"/>
      <c r="AD7" s="2"/>
      <c r="AE7" s="2"/>
      <c r="AF7" s="2"/>
      <c r="AG7" s="2"/>
      <c r="AH7" s="2"/>
      <c r="AI7" s="2"/>
      <c r="AJ7" s="2"/>
      <c r="AK7" s="2"/>
      <c r="AL7" s="2"/>
      <c r="AM7" s="2"/>
      <c r="AN7" s="2"/>
      <c r="AO7" s="2"/>
      <c r="AP7" s="2"/>
      <c r="AQ7" s="2"/>
      <c r="AR7" s="2"/>
      <c r="AS7" s="2"/>
      <c r="AT7" s="2"/>
      <c r="AU7" s="2"/>
      <c r="AV7" s="2"/>
      <c r="AW7" s="2"/>
      <c r="AX7" s="2"/>
      <c r="AY7" s="2"/>
      <c r="AZ7" s="2"/>
      <c r="BA7" s="2"/>
      <c r="BB7" s="2"/>
      <c r="BC7" s="3"/>
      <c r="BD7" s="2"/>
      <c r="BE7" s="2"/>
      <c r="BF7" s="2"/>
      <c r="BG7" s="2"/>
      <c r="BH7" s="2"/>
      <c r="BI7" s="2"/>
      <c r="BJ7" s="2"/>
      <c r="BK7" s="2"/>
      <c r="BL7" s="2"/>
      <c r="BM7" s="2"/>
      <c r="BN7" s="2"/>
      <c r="BO7" s="2"/>
      <c r="BP7" s="2"/>
      <c r="BQ7" s="2"/>
      <c r="BR7" s="2"/>
      <c r="BS7" s="2"/>
      <c r="BT7" s="7"/>
      <c r="BU7" s="7"/>
    </row>
    <row r="8" spans="1:76" x14ac:dyDescent="0.25">
      <c r="A8" s="8"/>
      <c r="B8" s="8"/>
      <c r="C8" s="9"/>
      <c r="D8" s="9"/>
      <c r="E8" s="9"/>
      <c r="F8" s="9"/>
      <c r="G8" s="9"/>
      <c r="H8" s="9"/>
      <c r="I8" s="9"/>
      <c r="J8" s="9"/>
      <c r="K8" s="9"/>
      <c r="L8" s="9"/>
      <c r="M8" s="9"/>
      <c r="N8" s="9"/>
      <c r="O8" s="9"/>
      <c r="P8" s="9"/>
      <c r="Q8" s="9"/>
      <c r="R8" s="9"/>
      <c r="S8" s="9"/>
      <c r="T8" s="9"/>
      <c r="U8" s="9"/>
      <c r="V8" s="9"/>
      <c r="W8" s="9"/>
      <c r="X8" s="9"/>
      <c r="Y8" s="9"/>
      <c r="Z8" s="9"/>
      <c r="AA8" s="9"/>
      <c r="AB8" s="9"/>
      <c r="AC8" s="9"/>
      <c r="AD8" s="9"/>
      <c r="AE8" s="9"/>
      <c r="AF8" s="9"/>
      <c r="AG8" s="196"/>
      <c r="AH8" s="196"/>
      <c r="AI8" s="9"/>
      <c r="AJ8" s="9"/>
      <c r="AK8" s="9"/>
      <c r="AL8" s="9"/>
      <c r="AM8" s="9"/>
      <c r="AN8" s="9"/>
      <c r="AO8" s="9"/>
      <c r="AP8" s="9"/>
      <c r="AQ8" s="9"/>
      <c r="AR8" s="9"/>
      <c r="AS8" s="9"/>
      <c r="AT8" s="9"/>
      <c r="AU8" s="196"/>
      <c r="AV8" s="196"/>
      <c r="AW8" s="9"/>
      <c r="AX8" s="9"/>
      <c r="AY8" s="9"/>
      <c r="AZ8" s="9"/>
      <c r="BA8" s="9"/>
      <c r="BB8" s="9"/>
      <c r="BC8" s="10"/>
      <c r="BD8" s="9"/>
      <c r="BE8" s="9"/>
      <c r="BF8" s="9"/>
      <c r="BG8" s="9"/>
      <c r="BH8" s="9"/>
      <c r="BI8" s="9"/>
      <c r="BJ8" s="9"/>
      <c r="BK8" s="9"/>
      <c r="BL8" s="9"/>
      <c r="BM8" s="9"/>
      <c r="BN8" s="9"/>
      <c r="BO8" s="9"/>
      <c r="BP8" s="9"/>
      <c r="BQ8" s="9"/>
      <c r="BR8" s="9"/>
      <c r="BS8" s="9"/>
      <c r="BT8" s="9" t="s">
        <v>86</v>
      </c>
      <c r="BU8" s="11"/>
    </row>
    <row r="9" spans="1:76" s="256" customFormat="1" ht="14.25" customHeight="1" x14ac:dyDescent="0.25">
      <c r="A9" s="266" t="s">
        <v>54</v>
      </c>
      <c r="B9" s="266" t="s">
        <v>55</v>
      </c>
      <c r="C9" s="275" t="s">
        <v>45</v>
      </c>
      <c r="D9" s="276" t="s">
        <v>46</v>
      </c>
      <c r="E9" s="276"/>
      <c r="F9" s="276"/>
      <c r="G9" s="276"/>
      <c r="H9" s="276"/>
      <c r="I9" s="276"/>
      <c r="J9" s="276"/>
      <c r="K9" s="276"/>
      <c r="L9" s="276"/>
      <c r="M9" s="276"/>
      <c r="N9" s="276"/>
      <c r="O9" s="276"/>
      <c r="P9" s="276"/>
      <c r="Q9" s="276"/>
      <c r="R9" s="276"/>
      <c r="S9" s="276"/>
      <c r="T9" s="276"/>
      <c r="U9" s="276"/>
      <c r="V9" s="276"/>
      <c r="W9" s="276"/>
      <c r="X9" s="276"/>
      <c r="Y9" s="276"/>
      <c r="Z9" s="276"/>
      <c r="AA9" s="276"/>
      <c r="AB9" s="276"/>
      <c r="AC9" s="276"/>
      <c r="AD9" s="276"/>
      <c r="AE9" s="276"/>
      <c r="AF9" s="276"/>
      <c r="AG9" s="276"/>
      <c r="AH9" s="276"/>
      <c r="AI9" s="276"/>
      <c r="AJ9" s="276"/>
      <c r="AK9" s="276"/>
      <c r="AL9" s="276"/>
      <c r="AM9" s="276"/>
      <c r="AN9" s="276"/>
      <c r="AO9" s="276"/>
      <c r="AP9" s="276"/>
      <c r="AQ9" s="276"/>
      <c r="AR9" s="276"/>
      <c r="AS9" s="276"/>
      <c r="AT9" s="276"/>
      <c r="AU9" s="276"/>
      <c r="AV9" s="276"/>
      <c r="AW9" s="276"/>
      <c r="AX9" s="276"/>
      <c r="AY9" s="276"/>
      <c r="AZ9" s="276"/>
      <c r="BA9" s="276"/>
      <c r="BB9" s="276"/>
      <c r="BC9" s="276"/>
      <c r="BD9" s="276"/>
      <c r="BE9" s="276"/>
      <c r="BF9" s="276"/>
      <c r="BG9" s="276"/>
      <c r="BH9" s="276"/>
      <c r="BI9" s="276"/>
      <c r="BJ9" s="276"/>
      <c r="BK9" s="276"/>
      <c r="BL9" s="276"/>
      <c r="BM9" s="276"/>
      <c r="BN9" s="276"/>
      <c r="BO9" s="276"/>
      <c r="BP9" s="276"/>
      <c r="BQ9" s="276"/>
      <c r="BR9" s="276"/>
      <c r="BS9" s="276"/>
      <c r="BT9" s="276"/>
      <c r="BU9" s="276"/>
    </row>
    <row r="10" spans="1:76" s="256" customFormat="1" ht="14.25" customHeight="1" x14ac:dyDescent="0.25">
      <c r="A10" s="266"/>
      <c r="B10" s="266"/>
      <c r="C10" s="275"/>
      <c r="D10" s="268"/>
      <c r="E10" s="268"/>
      <c r="F10" s="268"/>
      <c r="G10" s="268"/>
      <c r="H10" s="268"/>
      <c r="I10" s="268"/>
      <c r="J10" s="268"/>
      <c r="K10" s="268"/>
      <c r="L10" s="268"/>
      <c r="M10" s="268"/>
      <c r="N10" s="268"/>
      <c r="O10" s="268"/>
      <c r="P10" s="268"/>
      <c r="Q10" s="269"/>
      <c r="R10" s="267" t="s">
        <v>16</v>
      </c>
      <c r="S10" s="267"/>
      <c r="T10" s="267"/>
      <c r="U10" s="267"/>
      <c r="V10" s="267"/>
      <c r="W10" s="267"/>
      <c r="X10" s="267"/>
      <c r="Y10" s="267"/>
      <c r="Z10" s="267"/>
      <c r="AA10" s="267"/>
      <c r="AB10" s="267"/>
      <c r="AC10" s="267"/>
      <c r="AD10" s="267"/>
      <c r="AE10" s="267"/>
      <c r="AF10" s="267" t="s">
        <v>17</v>
      </c>
      <c r="AG10" s="267"/>
      <c r="AH10" s="267"/>
      <c r="AI10" s="267"/>
      <c r="AJ10" s="267"/>
      <c r="AK10" s="267"/>
      <c r="AL10" s="267"/>
      <c r="AM10" s="267"/>
      <c r="AN10" s="267"/>
      <c r="AO10" s="267"/>
      <c r="AP10" s="267"/>
      <c r="AQ10" s="267"/>
      <c r="AR10" s="267"/>
      <c r="AS10" s="267"/>
      <c r="AT10" s="267" t="s">
        <v>18</v>
      </c>
      <c r="AU10" s="267"/>
      <c r="AV10" s="267"/>
      <c r="AW10" s="267"/>
      <c r="AX10" s="267"/>
      <c r="AY10" s="267"/>
      <c r="AZ10" s="267"/>
      <c r="BA10" s="267"/>
      <c r="BB10" s="267"/>
      <c r="BC10" s="267"/>
      <c r="BD10" s="267"/>
      <c r="BE10" s="267"/>
      <c r="BF10" s="267"/>
      <c r="BG10" s="267"/>
      <c r="BH10" s="276" t="s">
        <v>25</v>
      </c>
      <c r="BI10" s="276"/>
      <c r="BJ10" s="276"/>
      <c r="BK10" s="276"/>
      <c r="BL10" s="276"/>
      <c r="BM10" s="276"/>
      <c r="BN10" s="276"/>
      <c r="BO10" s="276"/>
      <c r="BP10" s="276"/>
      <c r="BQ10" s="276"/>
      <c r="BR10" s="276"/>
      <c r="BS10" s="276"/>
      <c r="BT10" s="276"/>
      <c r="BU10" s="276"/>
    </row>
    <row r="11" spans="1:76" s="256" customFormat="1" ht="26.25" customHeight="1" x14ac:dyDescent="0.25">
      <c r="A11" s="266"/>
      <c r="B11" s="266"/>
      <c r="C11" s="275"/>
      <c r="D11" s="242"/>
      <c r="E11" s="267" t="s">
        <v>87</v>
      </c>
      <c r="F11" s="267"/>
      <c r="G11" s="267" t="s">
        <v>48</v>
      </c>
      <c r="H11" s="267"/>
      <c r="I11" s="267" t="s">
        <v>49</v>
      </c>
      <c r="J11" s="267"/>
      <c r="K11" s="242"/>
      <c r="L11" s="242"/>
      <c r="M11" s="242"/>
      <c r="N11" s="242"/>
      <c r="O11" s="242"/>
      <c r="P11" s="242"/>
      <c r="Q11" s="242"/>
      <c r="R11" s="242"/>
      <c r="S11" s="267" t="s">
        <v>87</v>
      </c>
      <c r="T11" s="267"/>
      <c r="U11" s="267" t="s">
        <v>48</v>
      </c>
      <c r="V11" s="267"/>
      <c r="W11" s="267" t="s">
        <v>49</v>
      </c>
      <c r="X11" s="267"/>
      <c r="Y11" s="242"/>
      <c r="Z11" s="242"/>
      <c r="AA11" s="242"/>
      <c r="AB11" s="242"/>
      <c r="AC11" s="242"/>
      <c r="AD11" s="242"/>
      <c r="AE11" s="242"/>
      <c r="AF11" s="242"/>
      <c r="AG11" s="267" t="s">
        <v>87</v>
      </c>
      <c r="AH11" s="267"/>
      <c r="AI11" s="267" t="s">
        <v>48</v>
      </c>
      <c r="AJ11" s="267"/>
      <c r="AK11" s="267" t="s">
        <v>49</v>
      </c>
      <c r="AL11" s="267"/>
      <c r="AM11" s="242"/>
      <c r="AN11" s="242"/>
      <c r="AO11" s="242"/>
      <c r="AP11" s="242"/>
      <c r="AQ11" s="242"/>
      <c r="AR11" s="242"/>
      <c r="AS11" s="242"/>
      <c r="AT11" s="242"/>
      <c r="AU11" s="270" t="s">
        <v>94</v>
      </c>
      <c r="AV11" s="269"/>
      <c r="AW11" s="267" t="s">
        <v>48</v>
      </c>
      <c r="AX11" s="267"/>
      <c r="AY11" s="267" t="s">
        <v>49</v>
      </c>
      <c r="AZ11" s="267"/>
      <c r="BA11" s="242"/>
      <c r="BB11" s="242"/>
      <c r="BC11" s="242"/>
      <c r="BD11" s="242"/>
      <c r="BE11" s="242"/>
      <c r="BF11" s="242"/>
      <c r="BG11" s="242"/>
      <c r="BH11" s="242"/>
      <c r="BI11" s="267" t="s">
        <v>87</v>
      </c>
      <c r="BJ11" s="267"/>
      <c r="BK11" s="267" t="s">
        <v>48</v>
      </c>
      <c r="BL11" s="267"/>
      <c r="BM11" s="267" t="s">
        <v>49</v>
      </c>
      <c r="BN11" s="267"/>
      <c r="BO11" s="242"/>
      <c r="BP11" s="242"/>
      <c r="BQ11" s="242"/>
      <c r="BR11" s="242"/>
      <c r="BS11" s="242"/>
      <c r="BT11" s="242"/>
      <c r="BU11" s="244"/>
    </row>
    <row r="12" spans="1:76" s="256" customFormat="1" ht="28.5" x14ac:dyDescent="0.25">
      <c r="A12" s="266"/>
      <c r="B12" s="266"/>
      <c r="C12" s="275"/>
      <c r="D12" s="243" t="s">
        <v>47</v>
      </c>
      <c r="E12" s="243" t="s">
        <v>3</v>
      </c>
      <c r="F12" s="243" t="s">
        <v>4</v>
      </c>
      <c r="G12" s="243" t="s">
        <v>3</v>
      </c>
      <c r="H12" s="243" t="s">
        <v>4</v>
      </c>
      <c r="I12" s="243" t="s">
        <v>3</v>
      </c>
      <c r="J12" s="243" t="s">
        <v>4</v>
      </c>
      <c r="K12" s="243" t="s">
        <v>23</v>
      </c>
      <c r="L12" s="58" t="s">
        <v>11</v>
      </c>
      <c r="M12" s="58" t="s">
        <v>6</v>
      </c>
      <c r="N12" s="58" t="s">
        <v>1</v>
      </c>
      <c r="O12" s="58" t="s">
        <v>10</v>
      </c>
      <c r="P12" s="58" t="s">
        <v>30</v>
      </c>
      <c r="Q12" s="58" t="s">
        <v>7</v>
      </c>
      <c r="R12" s="243" t="s">
        <v>47</v>
      </c>
      <c r="S12" s="243" t="s">
        <v>3</v>
      </c>
      <c r="T12" s="243" t="s">
        <v>4</v>
      </c>
      <c r="U12" s="243" t="s">
        <v>3</v>
      </c>
      <c r="V12" s="243" t="s">
        <v>4</v>
      </c>
      <c r="W12" s="243" t="s">
        <v>3</v>
      </c>
      <c r="X12" s="243" t="s">
        <v>4</v>
      </c>
      <c r="Y12" s="243" t="s">
        <v>23</v>
      </c>
      <c r="Z12" s="58" t="s">
        <v>11</v>
      </c>
      <c r="AA12" s="58" t="s">
        <v>6</v>
      </c>
      <c r="AB12" s="58" t="s">
        <v>1</v>
      </c>
      <c r="AC12" s="58" t="s">
        <v>10</v>
      </c>
      <c r="AD12" s="58" t="s">
        <v>30</v>
      </c>
      <c r="AE12" s="58" t="s">
        <v>7</v>
      </c>
      <c r="AF12" s="243" t="s">
        <v>47</v>
      </c>
      <c r="AG12" s="243" t="s">
        <v>3</v>
      </c>
      <c r="AH12" s="243" t="s">
        <v>4</v>
      </c>
      <c r="AI12" s="243" t="s">
        <v>3</v>
      </c>
      <c r="AJ12" s="243" t="s">
        <v>4</v>
      </c>
      <c r="AK12" s="243" t="s">
        <v>3</v>
      </c>
      <c r="AL12" s="243" t="s">
        <v>4</v>
      </c>
      <c r="AM12" s="243" t="s">
        <v>23</v>
      </c>
      <c r="AN12" s="58" t="s">
        <v>11</v>
      </c>
      <c r="AO12" s="58" t="s">
        <v>6</v>
      </c>
      <c r="AP12" s="58" t="s">
        <v>1</v>
      </c>
      <c r="AQ12" s="58" t="s">
        <v>10</v>
      </c>
      <c r="AR12" s="58" t="s">
        <v>30</v>
      </c>
      <c r="AS12" s="58" t="s">
        <v>7</v>
      </c>
      <c r="AT12" s="243" t="s">
        <v>47</v>
      </c>
      <c r="AU12" s="243" t="s">
        <v>3</v>
      </c>
      <c r="AV12" s="243" t="s">
        <v>4</v>
      </c>
      <c r="AW12" s="243" t="s">
        <v>3</v>
      </c>
      <c r="AX12" s="243" t="s">
        <v>4</v>
      </c>
      <c r="AY12" s="243" t="s">
        <v>3</v>
      </c>
      <c r="AZ12" s="243" t="s">
        <v>4</v>
      </c>
      <c r="BA12" s="243" t="s">
        <v>23</v>
      </c>
      <c r="BB12" s="58" t="s">
        <v>11</v>
      </c>
      <c r="BC12" s="58" t="s">
        <v>6</v>
      </c>
      <c r="BD12" s="58" t="s">
        <v>1</v>
      </c>
      <c r="BE12" s="58" t="s">
        <v>10</v>
      </c>
      <c r="BF12" s="58" t="s">
        <v>30</v>
      </c>
      <c r="BG12" s="58" t="s">
        <v>7</v>
      </c>
      <c r="BH12" s="243" t="s">
        <v>47</v>
      </c>
      <c r="BI12" s="243" t="s">
        <v>3</v>
      </c>
      <c r="BJ12" s="243" t="s">
        <v>4</v>
      </c>
      <c r="BK12" s="243" t="s">
        <v>3</v>
      </c>
      <c r="BL12" s="243" t="s">
        <v>4</v>
      </c>
      <c r="BM12" s="243" t="s">
        <v>3</v>
      </c>
      <c r="BN12" s="243" t="s">
        <v>4</v>
      </c>
      <c r="BO12" s="243" t="s">
        <v>23</v>
      </c>
      <c r="BP12" s="243" t="s">
        <v>11</v>
      </c>
      <c r="BQ12" s="243" t="s">
        <v>6</v>
      </c>
      <c r="BR12" s="243" t="s">
        <v>1</v>
      </c>
      <c r="BS12" s="243" t="s">
        <v>10</v>
      </c>
      <c r="BT12" s="243" t="s">
        <v>30</v>
      </c>
      <c r="BU12" s="59" t="s">
        <v>7</v>
      </c>
    </row>
    <row r="13" spans="1:76" s="256" customFormat="1" ht="14.25" customHeight="1" x14ac:dyDescent="0.25">
      <c r="A13" s="277" t="s">
        <v>89</v>
      </c>
      <c r="B13" s="258"/>
      <c r="C13" s="259">
        <f>SUM(C14:C21)</f>
        <v>4119600</v>
      </c>
      <c r="D13" s="259">
        <f>SUM(D14:D21)</f>
        <v>471001.5</v>
      </c>
      <c r="E13" s="259">
        <f t="shared" ref="E13:AS13" si="0">SUM(E14:E21)</f>
        <v>0</v>
      </c>
      <c r="F13" s="259">
        <f t="shared" si="0"/>
        <v>0</v>
      </c>
      <c r="G13" s="259">
        <f t="shared" si="0"/>
        <v>0</v>
      </c>
      <c r="H13" s="259">
        <f t="shared" si="0"/>
        <v>0</v>
      </c>
      <c r="I13" s="259">
        <f t="shared" si="0"/>
        <v>0</v>
      </c>
      <c r="J13" s="259">
        <f t="shared" si="0"/>
        <v>0</v>
      </c>
      <c r="K13" s="259">
        <f t="shared" si="0"/>
        <v>471001.5</v>
      </c>
      <c r="L13" s="259">
        <f t="shared" si="0"/>
        <v>471001.5</v>
      </c>
      <c r="M13" s="259">
        <f t="shared" si="0"/>
        <v>471001.5</v>
      </c>
      <c r="N13" s="259">
        <f t="shared" si="0"/>
        <v>471001.5</v>
      </c>
      <c r="O13" s="259">
        <f t="shared" si="0"/>
        <v>471001.5</v>
      </c>
      <c r="P13" s="259">
        <f t="shared" si="0"/>
        <v>0</v>
      </c>
      <c r="Q13" s="259">
        <f t="shared" si="0"/>
        <v>0</v>
      </c>
      <c r="R13" s="259">
        <f t="shared" si="0"/>
        <v>2259694.1500000004</v>
      </c>
      <c r="S13" s="259">
        <f t="shared" si="0"/>
        <v>55763</v>
      </c>
      <c r="T13" s="259">
        <f t="shared" si="0"/>
        <v>0</v>
      </c>
      <c r="U13" s="259">
        <f t="shared" si="0"/>
        <v>0</v>
      </c>
      <c r="V13" s="259">
        <f t="shared" si="0"/>
        <v>0</v>
      </c>
      <c r="W13" s="259">
        <f t="shared" si="0"/>
        <v>389475.15</v>
      </c>
      <c r="X13" s="259">
        <f t="shared" si="0"/>
        <v>582593.89</v>
      </c>
      <c r="Y13" s="259">
        <f t="shared" si="0"/>
        <v>2122338.41</v>
      </c>
      <c r="Z13" s="259">
        <f t="shared" si="0"/>
        <v>2122338.41</v>
      </c>
      <c r="AA13" s="259">
        <f t="shared" si="0"/>
        <v>2122338.41</v>
      </c>
      <c r="AB13" s="259">
        <f t="shared" si="0"/>
        <v>2009628.16</v>
      </c>
      <c r="AC13" s="259">
        <f t="shared" si="0"/>
        <v>2009628.16</v>
      </c>
      <c r="AD13" s="259">
        <f t="shared" si="0"/>
        <v>0</v>
      </c>
      <c r="AE13" s="259">
        <f t="shared" si="0"/>
        <v>0</v>
      </c>
      <c r="AF13" s="259">
        <f t="shared" si="0"/>
        <v>981464.34</v>
      </c>
      <c r="AG13" s="259">
        <f t="shared" si="0"/>
        <v>7772</v>
      </c>
      <c r="AH13" s="259">
        <f t="shared" si="0"/>
        <v>7772</v>
      </c>
      <c r="AI13" s="259">
        <f t="shared" si="0"/>
        <v>0</v>
      </c>
      <c r="AJ13" s="259">
        <f t="shared" si="0"/>
        <v>0</v>
      </c>
      <c r="AK13" s="259">
        <f t="shared" si="0"/>
        <v>403978.59</v>
      </c>
      <c r="AL13" s="259">
        <f t="shared" si="0"/>
        <v>1096815.2799999998</v>
      </c>
      <c r="AM13" s="259">
        <f t="shared" si="0"/>
        <v>288627.65000000002</v>
      </c>
      <c r="AN13" s="259">
        <f t="shared" si="0"/>
        <v>288627.64999999997</v>
      </c>
      <c r="AO13" s="259">
        <f t="shared" si="0"/>
        <v>288627.64999999997</v>
      </c>
      <c r="AP13" s="259">
        <f t="shared" si="0"/>
        <v>401337.89999999997</v>
      </c>
      <c r="AQ13" s="259">
        <f t="shared" si="0"/>
        <v>401337.89999999997</v>
      </c>
      <c r="AR13" s="259">
        <f t="shared" si="0"/>
        <v>0</v>
      </c>
      <c r="AS13" s="259">
        <f t="shared" si="0"/>
        <v>0</v>
      </c>
      <c r="AT13" s="257">
        <f t="shared" ref="AT13:BM13" si="1">SUM(AT14:AT21)</f>
        <v>407440.01</v>
      </c>
      <c r="AU13" s="257">
        <f t="shared" si="1"/>
        <v>47991</v>
      </c>
      <c r="AV13" s="257">
        <f t="shared" si="1"/>
        <v>47991</v>
      </c>
      <c r="AW13" s="257">
        <f t="shared" si="1"/>
        <v>337175.72</v>
      </c>
      <c r="AX13" s="257">
        <f t="shared" si="1"/>
        <v>337175.72</v>
      </c>
      <c r="AY13" s="257">
        <f t="shared" si="1"/>
        <v>954336.69000000018</v>
      </c>
      <c r="AZ13" s="257">
        <f t="shared" si="1"/>
        <v>68381.260000000009</v>
      </c>
      <c r="BA13" s="257">
        <f t="shared" si="1"/>
        <v>1293395.4400000002</v>
      </c>
      <c r="BB13" s="257">
        <f t="shared" si="1"/>
        <v>1293395.4400000002</v>
      </c>
      <c r="BC13" s="257">
        <f t="shared" si="1"/>
        <v>1293395.4400000002</v>
      </c>
      <c r="BD13" s="257">
        <f t="shared" si="1"/>
        <v>780393.12</v>
      </c>
      <c r="BE13" s="257">
        <f t="shared" si="1"/>
        <v>780393.12</v>
      </c>
      <c r="BF13" s="257">
        <f t="shared" si="1"/>
        <v>0</v>
      </c>
      <c r="BG13" s="257">
        <f t="shared" si="1"/>
        <v>0</v>
      </c>
      <c r="BH13" s="257">
        <f t="shared" si="1"/>
        <v>4119600</v>
      </c>
      <c r="BI13" s="257">
        <f t="shared" si="1"/>
        <v>111526</v>
      </c>
      <c r="BJ13" s="257">
        <f t="shared" si="1"/>
        <v>55763</v>
      </c>
      <c r="BK13" s="257">
        <f t="shared" si="1"/>
        <v>337175.72</v>
      </c>
      <c r="BL13" s="257">
        <f t="shared" si="1"/>
        <v>337175.72</v>
      </c>
      <c r="BM13" s="257">
        <f t="shared" si="1"/>
        <v>1747790.43</v>
      </c>
      <c r="BN13" s="257">
        <f t="shared" ref="BN13:BU13" si="2">SUM(BN14:BN21)</f>
        <v>1747790.43</v>
      </c>
      <c r="BO13" s="257">
        <f>SUM(BO14:BO21)</f>
        <v>4175363.0000000005</v>
      </c>
      <c r="BP13" s="257">
        <f t="shared" si="2"/>
        <v>4175363</v>
      </c>
      <c r="BQ13" s="257">
        <f t="shared" si="2"/>
        <v>4175363</v>
      </c>
      <c r="BR13" s="257">
        <f t="shared" si="2"/>
        <v>3662360.68</v>
      </c>
      <c r="BS13" s="257">
        <f t="shared" si="2"/>
        <v>3662360.68</v>
      </c>
      <c r="BT13" s="257">
        <f t="shared" si="2"/>
        <v>0</v>
      </c>
      <c r="BU13" s="257">
        <f t="shared" si="2"/>
        <v>0</v>
      </c>
    </row>
    <row r="14" spans="1:76" ht="20.25" customHeight="1" x14ac:dyDescent="0.25">
      <c r="A14" s="278"/>
      <c r="B14" s="48" t="s">
        <v>31</v>
      </c>
      <c r="C14" s="245">
        <v>60000</v>
      </c>
      <c r="D14" s="246">
        <v>0</v>
      </c>
      <c r="E14" s="246"/>
      <c r="F14" s="246"/>
      <c r="G14" s="246">
        <v>0</v>
      </c>
      <c r="H14" s="246">
        <v>0</v>
      </c>
      <c r="I14" s="246">
        <v>0</v>
      </c>
      <c r="J14" s="246">
        <v>0</v>
      </c>
      <c r="K14" s="246">
        <f>+D14+E14-F14+G14-H14+I14-J14</f>
        <v>0</v>
      </c>
      <c r="L14" s="246">
        <v>0</v>
      </c>
      <c r="M14" s="246">
        <v>0</v>
      </c>
      <c r="N14" s="246">
        <v>0</v>
      </c>
      <c r="O14" s="246">
        <v>0</v>
      </c>
      <c r="P14" s="246">
        <f>K14-M14</f>
        <v>0</v>
      </c>
      <c r="Q14" s="246">
        <v>0</v>
      </c>
      <c r="R14" s="246">
        <v>29234</v>
      </c>
      <c r="S14" s="246"/>
      <c r="T14" s="246"/>
      <c r="U14" s="246">
        <v>0</v>
      </c>
      <c r="V14" s="246">
        <v>0</v>
      </c>
      <c r="W14" s="245">
        <v>0</v>
      </c>
      <c r="X14" s="245">
        <v>4.43</v>
      </c>
      <c r="Y14" s="246">
        <f>+R14+S14-T14+U14-V14+W14-X14</f>
        <v>29229.57</v>
      </c>
      <c r="Z14" s="247">
        <v>29229.57</v>
      </c>
      <c r="AA14" s="247">
        <v>29229.57</v>
      </c>
      <c r="AB14" s="247">
        <v>29229.57</v>
      </c>
      <c r="AC14" s="247">
        <v>29229.57</v>
      </c>
      <c r="AD14" s="246">
        <f>+Y14-AA14</f>
        <v>0</v>
      </c>
      <c r="AE14" s="246">
        <v>0</v>
      </c>
      <c r="AF14" s="246">
        <v>30766</v>
      </c>
      <c r="AG14" s="246"/>
      <c r="AH14" s="246"/>
      <c r="AI14" s="246">
        <v>0</v>
      </c>
      <c r="AJ14" s="246">
        <v>0</v>
      </c>
      <c r="AK14" s="246">
        <v>132</v>
      </c>
      <c r="AL14" s="246">
        <v>358</v>
      </c>
      <c r="AM14" s="246">
        <f>+AF14+AG14-AH14+AI14-AJ14+AK14-AL14</f>
        <v>30540</v>
      </c>
      <c r="AN14" s="246">
        <v>30540</v>
      </c>
      <c r="AO14" s="246">
        <v>30540</v>
      </c>
      <c r="AP14" s="248">
        <v>30540</v>
      </c>
      <c r="AQ14" s="246">
        <v>30540</v>
      </c>
      <c r="AR14" s="246">
        <f>+AM14-AO14</f>
        <v>0</v>
      </c>
      <c r="AS14" s="246">
        <v>0</v>
      </c>
      <c r="AT14" s="20">
        <v>0</v>
      </c>
      <c r="AU14" s="20">
        <v>0</v>
      </c>
      <c r="AV14" s="20">
        <v>0</v>
      </c>
      <c r="AW14" s="20">
        <v>226</v>
      </c>
      <c r="AX14" s="20">
        <v>226</v>
      </c>
      <c r="AY14" s="20">
        <v>230.43</v>
      </c>
      <c r="AZ14" s="20">
        <v>0</v>
      </c>
      <c r="BA14" s="20">
        <f>AT14+AU14-AV14+AW14-AX14+AY14-AZ14</f>
        <v>230.43</v>
      </c>
      <c r="BB14" s="16">
        <v>230.43</v>
      </c>
      <c r="BC14" s="16">
        <f>+BB14</f>
        <v>230.43</v>
      </c>
      <c r="BD14" s="16">
        <f>+BC14</f>
        <v>230.43</v>
      </c>
      <c r="BE14" s="16">
        <f>+BD14</f>
        <v>230.43</v>
      </c>
      <c r="BF14" s="20"/>
      <c r="BG14" s="20">
        <f>BF14/BA14</f>
        <v>0</v>
      </c>
      <c r="BH14" s="16">
        <f>D14+R14+AF14+AT14</f>
        <v>60000</v>
      </c>
      <c r="BI14" s="16">
        <f>+E14+S14+AG14+AU14</f>
        <v>0</v>
      </c>
      <c r="BJ14" s="16">
        <f>+F14+T14+AH14+AV14</f>
        <v>0</v>
      </c>
      <c r="BK14" s="16">
        <f t="shared" ref="BK14:BN14" si="3">+G14+U14+AI14+AW14</f>
        <v>226</v>
      </c>
      <c r="BL14" s="16">
        <f t="shared" si="3"/>
        <v>226</v>
      </c>
      <c r="BM14" s="16">
        <f t="shared" si="3"/>
        <v>362.43</v>
      </c>
      <c r="BN14" s="16">
        <f t="shared" si="3"/>
        <v>362.43</v>
      </c>
      <c r="BO14" s="16">
        <f>+BH14+BI14-BJ14+BK14-BL14+BM14-BN14</f>
        <v>60000</v>
      </c>
      <c r="BP14" s="16">
        <f>+L14+Z14+AN14+BB14</f>
        <v>60000</v>
      </c>
      <c r="BQ14" s="16">
        <f>+M14+AA14+AO14+BC14</f>
        <v>60000</v>
      </c>
      <c r="BR14" s="16">
        <f>+N14+AB14+AP14+BD14</f>
        <v>60000</v>
      </c>
      <c r="BS14" s="16">
        <f>+O14+AC14+AQ14+BE14</f>
        <v>60000</v>
      </c>
      <c r="BT14" s="20">
        <v>0</v>
      </c>
      <c r="BU14" s="51">
        <v>0</v>
      </c>
      <c r="BW14" s="17"/>
      <c r="BX14" s="18"/>
    </row>
    <row r="15" spans="1:76" ht="20.25" customHeight="1" x14ac:dyDescent="0.25">
      <c r="A15" s="279"/>
      <c r="B15" s="48" t="s">
        <v>32</v>
      </c>
      <c r="C15" s="245">
        <v>90000</v>
      </c>
      <c r="D15" s="246">
        <v>39732.76</v>
      </c>
      <c r="E15" s="246"/>
      <c r="F15" s="246"/>
      <c r="G15" s="246">
        <v>0</v>
      </c>
      <c r="H15" s="246">
        <v>0</v>
      </c>
      <c r="I15" s="246">
        <v>0</v>
      </c>
      <c r="J15" s="246">
        <v>0</v>
      </c>
      <c r="K15" s="246">
        <f t="shared" ref="K15:K39" si="4">+D15+E15-F15+G15-H15+I15-J15</f>
        <v>39732.76</v>
      </c>
      <c r="L15" s="249">
        <v>39732.76</v>
      </c>
      <c r="M15" s="249">
        <v>39732.76</v>
      </c>
      <c r="N15" s="250">
        <v>39732.76</v>
      </c>
      <c r="O15" s="249">
        <v>39732.76</v>
      </c>
      <c r="P15" s="246">
        <f>K15-M15</f>
        <v>0</v>
      </c>
      <c r="Q15" s="246">
        <v>0</v>
      </c>
      <c r="R15" s="246">
        <v>0</v>
      </c>
      <c r="S15" s="246"/>
      <c r="T15" s="246"/>
      <c r="U15" s="246">
        <v>0</v>
      </c>
      <c r="V15" s="246">
        <v>0</v>
      </c>
      <c r="W15" s="245">
        <v>0</v>
      </c>
      <c r="X15" s="245">
        <v>0</v>
      </c>
      <c r="Y15" s="246">
        <f t="shared" ref="Y15:Y39" si="5">+R15+S15-T15+U15-V15+W15-X15</f>
        <v>0</v>
      </c>
      <c r="Z15" s="246">
        <v>0</v>
      </c>
      <c r="AA15" s="246">
        <v>0</v>
      </c>
      <c r="AB15" s="246">
        <v>0</v>
      </c>
      <c r="AC15" s="246">
        <v>0</v>
      </c>
      <c r="AD15" s="246">
        <f>+Y15-AA15</f>
        <v>0</v>
      </c>
      <c r="AE15" s="246">
        <v>0</v>
      </c>
      <c r="AF15" s="246">
        <v>50267.240000000005</v>
      </c>
      <c r="AG15" s="246"/>
      <c r="AH15" s="246"/>
      <c r="AI15" s="246"/>
      <c r="AJ15" s="246"/>
      <c r="AK15" s="246">
        <v>0</v>
      </c>
      <c r="AL15" s="246">
        <v>50267.240000000005</v>
      </c>
      <c r="AM15" s="246">
        <f t="shared" ref="AM15:AM21" si="6">+AF15+AG15-AH15+AI15-AJ15+AK15-AL15</f>
        <v>0</v>
      </c>
      <c r="AN15" s="246">
        <v>0</v>
      </c>
      <c r="AO15" s="246">
        <v>0</v>
      </c>
      <c r="AP15" s="248">
        <v>0</v>
      </c>
      <c r="AQ15" s="246">
        <v>0</v>
      </c>
      <c r="AR15" s="246">
        <f t="shared" ref="AR15:AR21" si="7">+AM15-AO15</f>
        <v>0</v>
      </c>
      <c r="AS15" s="246">
        <v>0</v>
      </c>
      <c r="AT15" s="20">
        <v>0</v>
      </c>
      <c r="AU15" s="20">
        <v>0</v>
      </c>
      <c r="AV15" s="20">
        <v>0</v>
      </c>
      <c r="AW15" s="20">
        <v>12047.65</v>
      </c>
      <c r="AX15" s="20">
        <v>12047.65</v>
      </c>
      <c r="AY15" s="20">
        <v>57792.83</v>
      </c>
      <c r="AZ15" s="20">
        <v>7525.59</v>
      </c>
      <c r="BA15" s="20">
        <f t="shared" ref="BA15:BA40" si="8">AT15+AU15-AV15+AW15-AX15+AY15-AZ15</f>
        <v>50267.240000000005</v>
      </c>
      <c r="BB15" s="16">
        <v>50267.24</v>
      </c>
      <c r="BC15" s="16">
        <f t="shared" ref="BC15:BE15" si="9">+BB15</f>
        <v>50267.24</v>
      </c>
      <c r="BD15" s="16">
        <v>38876.620000000003</v>
      </c>
      <c r="BE15" s="16">
        <f t="shared" si="9"/>
        <v>38876.620000000003</v>
      </c>
      <c r="BF15" s="20"/>
      <c r="BG15" s="20">
        <f t="shared" ref="BG15:BG40" si="10">BF15/BA15</f>
        <v>0</v>
      </c>
      <c r="BH15" s="16">
        <f t="shared" ref="BH15:BH40" si="11">D15+R15+AF15+AT15</f>
        <v>90000</v>
      </c>
      <c r="BI15" s="16">
        <f t="shared" ref="BI15:BI20" si="12">+E15+S15+AG15+AU15</f>
        <v>0</v>
      </c>
      <c r="BJ15" s="16">
        <f t="shared" ref="BJ15:BJ20" si="13">+F15+T15+AH15+AV15</f>
        <v>0</v>
      </c>
      <c r="BK15" s="16">
        <f t="shared" ref="BK15:BK21" si="14">+G15+U15+AI15+AW15</f>
        <v>12047.65</v>
      </c>
      <c r="BL15" s="16">
        <f t="shared" ref="BL15:BL21" si="15">+H15+V15+AJ15+AX15</f>
        <v>12047.65</v>
      </c>
      <c r="BM15" s="16">
        <f t="shared" ref="BM15:BM21" si="16">+I15+W15+AK15+AY15</f>
        <v>57792.83</v>
      </c>
      <c r="BN15" s="16">
        <f t="shared" ref="BN15:BN21" si="17">+J15+X15+AL15+AZ15</f>
        <v>57792.83</v>
      </c>
      <c r="BO15" s="16">
        <f>+BH15+BI15-BJ15+BK15-BL15+BM15-BN15</f>
        <v>90000.000000000015</v>
      </c>
      <c r="BP15" s="16">
        <f>+L15+Z15+AN15+BB15</f>
        <v>90000</v>
      </c>
      <c r="BQ15" s="16">
        <f t="shared" ref="BQ15:BQ40" si="18">+M15+AA15+AO15+BC15</f>
        <v>90000</v>
      </c>
      <c r="BR15" s="16">
        <f t="shared" ref="BR15:BR40" si="19">+N15+AB15+AP15+BD15</f>
        <v>78609.38</v>
      </c>
      <c r="BS15" s="16">
        <f t="shared" ref="BS15:BS40" si="20">+O15+AC15+AQ15+BE15</f>
        <v>78609.38</v>
      </c>
      <c r="BT15" s="20">
        <v>0</v>
      </c>
      <c r="BU15" s="51">
        <f>BT15/BO15</f>
        <v>0</v>
      </c>
      <c r="BW15" s="17"/>
      <c r="BX15" s="18"/>
    </row>
    <row r="16" spans="1:76" ht="27" customHeight="1" x14ac:dyDescent="0.25">
      <c r="A16" s="279"/>
      <c r="B16" s="48" t="s">
        <v>44</v>
      </c>
      <c r="C16" s="245">
        <v>1650000</v>
      </c>
      <c r="D16" s="246">
        <v>0</v>
      </c>
      <c r="E16" s="246"/>
      <c r="F16" s="246"/>
      <c r="G16" s="246">
        <v>0</v>
      </c>
      <c r="H16" s="246">
        <v>0</v>
      </c>
      <c r="I16" s="246">
        <v>0</v>
      </c>
      <c r="J16" s="246">
        <v>0</v>
      </c>
      <c r="K16" s="246">
        <f t="shared" si="4"/>
        <v>0</v>
      </c>
      <c r="L16" s="249">
        <v>0</v>
      </c>
      <c r="M16" s="249">
        <v>0</v>
      </c>
      <c r="N16" s="249">
        <v>0</v>
      </c>
      <c r="O16" s="249">
        <v>0</v>
      </c>
      <c r="P16" s="246">
        <f t="shared" ref="P16:P40" si="21">K16-M16</f>
        <v>0</v>
      </c>
      <c r="Q16" s="246">
        <v>0</v>
      </c>
      <c r="R16" s="246">
        <v>1323420.9500000002</v>
      </c>
      <c r="S16" s="246"/>
      <c r="T16" s="246"/>
      <c r="U16" s="246">
        <v>0</v>
      </c>
      <c r="V16" s="246">
        <v>0</v>
      </c>
      <c r="W16" s="245">
        <v>268063.63</v>
      </c>
      <c r="X16" s="245">
        <v>375137.6</v>
      </c>
      <c r="Y16" s="246">
        <f t="shared" si="5"/>
        <v>1216346.98</v>
      </c>
      <c r="Z16" s="246">
        <v>1216346.98</v>
      </c>
      <c r="AA16" s="246">
        <v>1216346.98</v>
      </c>
      <c r="AB16" s="246">
        <v>1216346.98</v>
      </c>
      <c r="AC16" s="246">
        <v>1216346.98</v>
      </c>
      <c r="AD16" s="246">
        <f t="shared" ref="AD16:AD40" si="22">+Y16-AA16</f>
        <v>0</v>
      </c>
      <c r="AE16" s="246">
        <v>0</v>
      </c>
      <c r="AF16" s="246">
        <v>326265.05</v>
      </c>
      <c r="AG16" s="246"/>
      <c r="AH16" s="246"/>
      <c r="AI16" s="246"/>
      <c r="AJ16" s="246"/>
      <c r="AK16" s="246">
        <v>255930.4</v>
      </c>
      <c r="AL16" s="246">
        <v>475552.70999999996</v>
      </c>
      <c r="AM16" s="246">
        <f t="shared" si="6"/>
        <v>106642.73999999999</v>
      </c>
      <c r="AN16" s="246">
        <v>106642.74</v>
      </c>
      <c r="AO16" s="246">
        <v>106642.74</v>
      </c>
      <c r="AP16" s="248">
        <v>106642.74</v>
      </c>
      <c r="AQ16" s="246">
        <v>106642.74</v>
      </c>
      <c r="AR16" s="246">
        <f t="shared" si="7"/>
        <v>0</v>
      </c>
      <c r="AS16" s="246">
        <v>0</v>
      </c>
      <c r="AT16" s="20">
        <v>314</v>
      </c>
      <c r="AU16" s="20">
        <v>0</v>
      </c>
      <c r="AV16" s="20">
        <v>0</v>
      </c>
      <c r="AW16" s="20">
        <v>246112.31</v>
      </c>
      <c r="AX16" s="20">
        <v>246112.31</v>
      </c>
      <c r="AY16" s="20">
        <v>326791.25</v>
      </c>
      <c r="AZ16" s="20">
        <v>94.97</v>
      </c>
      <c r="BA16" s="20">
        <f t="shared" si="8"/>
        <v>327010.28000000003</v>
      </c>
      <c r="BB16" s="16">
        <v>327010.28000000003</v>
      </c>
      <c r="BC16" s="16">
        <f t="shared" ref="BC16:BE16" si="23">+BB16</f>
        <v>327010.28000000003</v>
      </c>
      <c r="BD16" s="16">
        <v>290675</v>
      </c>
      <c r="BE16" s="16">
        <f t="shared" si="23"/>
        <v>290675</v>
      </c>
      <c r="BF16" s="20"/>
      <c r="BG16" s="20">
        <f t="shared" si="10"/>
        <v>0</v>
      </c>
      <c r="BH16" s="16">
        <f t="shared" si="11"/>
        <v>1650000.0000000002</v>
      </c>
      <c r="BI16" s="16">
        <f t="shared" si="12"/>
        <v>0</v>
      </c>
      <c r="BJ16" s="16">
        <f t="shared" si="13"/>
        <v>0</v>
      </c>
      <c r="BK16" s="16">
        <f t="shared" si="14"/>
        <v>246112.31</v>
      </c>
      <c r="BL16" s="16">
        <f t="shared" si="15"/>
        <v>246112.31</v>
      </c>
      <c r="BM16" s="16">
        <f t="shared" si="16"/>
        <v>850785.28000000003</v>
      </c>
      <c r="BN16" s="16">
        <f t="shared" si="17"/>
        <v>850785.27999999991</v>
      </c>
      <c r="BO16" s="16">
        <f t="shared" ref="BO16:BO38" si="24">+BH16+BI16-BJ16+BK16-BL16+BM16-BN16</f>
        <v>1650000.0000000005</v>
      </c>
      <c r="BP16" s="16">
        <f t="shared" ref="BP16:BP40" si="25">+L16+Z16+AN16+BB16</f>
        <v>1650000</v>
      </c>
      <c r="BQ16" s="16">
        <f t="shared" si="18"/>
        <v>1650000</v>
      </c>
      <c r="BR16" s="16">
        <f t="shared" si="19"/>
        <v>1613664.72</v>
      </c>
      <c r="BS16" s="16">
        <f t="shared" si="20"/>
        <v>1613664.72</v>
      </c>
      <c r="BT16" s="20">
        <v>0</v>
      </c>
      <c r="BU16" s="51">
        <v>0</v>
      </c>
      <c r="BW16" s="17"/>
      <c r="BX16" s="18"/>
    </row>
    <row r="17" spans="1:76" ht="31.5" customHeight="1" x14ac:dyDescent="0.25">
      <c r="A17" s="279"/>
      <c r="B17" s="48" t="s">
        <v>50</v>
      </c>
      <c r="C17" s="245">
        <v>200000</v>
      </c>
      <c r="D17" s="246">
        <v>80611.990000000005</v>
      </c>
      <c r="E17" s="246"/>
      <c r="F17" s="246"/>
      <c r="G17" s="246">
        <v>0</v>
      </c>
      <c r="H17" s="246">
        <v>0</v>
      </c>
      <c r="I17" s="246">
        <v>0</v>
      </c>
      <c r="J17" s="246">
        <v>0</v>
      </c>
      <c r="K17" s="246">
        <f t="shared" si="4"/>
        <v>80611.990000000005</v>
      </c>
      <c r="L17" s="249">
        <v>80611.989999999991</v>
      </c>
      <c r="M17" s="249">
        <v>80611.989999999991</v>
      </c>
      <c r="N17" s="250">
        <v>80611.989999999991</v>
      </c>
      <c r="O17" s="249">
        <v>80611.989999999991</v>
      </c>
      <c r="P17" s="246">
        <f t="shared" si="21"/>
        <v>0</v>
      </c>
      <c r="Q17" s="246">
        <v>0</v>
      </c>
      <c r="R17" s="246">
        <v>6240</v>
      </c>
      <c r="S17" s="246"/>
      <c r="T17" s="246"/>
      <c r="U17" s="246">
        <v>0</v>
      </c>
      <c r="V17" s="246">
        <v>0</v>
      </c>
      <c r="W17" s="245">
        <v>0</v>
      </c>
      <c r="X17" s="245">
        <v>0</v>
      </c>
      <c r="Y17" s="246">
        <f t="shared" si="5"/>
        <v>6240</v>
      </c>
      <c r="Z17" s="245">
        <v>6240</v>
      </c>
      <c r="AA17" s="245">
        <v>6240</v>
      </c>
      <c r="AB17" s="245">
        <v>6240</v>
      </c>
      <c r="AC17" s="245">
        <v>6240</v>
      </c>
      <c r="AD17" s="246">
        <f t="shared" si="22"/>
        <v>0</v>
      </c>
      <c r="AE17" s="246">
        <v>0</v>
      </c>
      <c r="AF17" s="246">
        <v>9000</v>
      </c>
      <c r="AG17" s="246"/>
      <c r="AH17" s="246"/>
      <c r="AI17" s="246"/>
      <c r="AJ17" s="246"/>
      <c r="AK17" s="246">
        <v>2030</v>
      </c>
      <c r="AL17" s="246">
        <v>50.009999999999991</v>
      </c>
      <c r="AM17" s="246">
        <f t="shared" si="6"/>
        <v>10979.99</v>
      </c>
      <c r="AN17" s="246">
        <v>10979.99</v>
      </c>
      <c r="AO17" s="246">
        <v>10979.99</v>
      </c>
      <c r="AP17" s="248">
        <v>10979.99</v>
      </c>
      <c r="AQ17" s="246">
        <v>10979.99</v>
      </c>
      <c r="AR17" s="246">
        <f t="shared" si="7"/>
        <v>0</v>
      </c>
      <c r="AS17" s="246">
        <v>0</v>
      </c>
      <c r="AT17" s="20">
        <v>104148.01000000001</v>
      </c>
      <c r="AU17" s="20">
        <v>0</v>
      </c>
      <c r="AV17" s="238">
        <v>0</v>
      </c>
      <c r="AW17" s="20">
        <v>34703.019999999997</v>
      </c>
      <c r="AX17" s="20">
        <v>34703.019999999997</v>
      </c>
      <c r="AY17" s="20">
        <v>15643.21</v>
      </c>
      <c r="AZ17" s="20">
        <v>17623.2</v>
      </c>
      <c r="BA17" s="20">
        <f t="shared" si="8"/>
        <v>102168.02</v>
      </c>
      <c r="BB17" s="16">
        <v>102168.02</v>
      </c>
      <c r="BC17" s="16">
        <f t="shared" ref="BC17:BE17" si="26">+BB17</f>
        <v>102168.02</v>
      </c>
      <c r="BD17" s="16">
        <f t="shared" si="26"/>
        <v>102168.02</v>
      </c>
      <c r="BE17" s="16">
        <f t="shared" si="26"/>
        <v>102168.02</v>
      </c>
      <c r="BF17" s="20"/>
      <c r="BG17" s="20">
        <f t="shared" si="10"/>
        <v>0</v>
      </c>
      <c r="BH17" s="16">
        <f t="shared" si="11"/>
        <v>200000</v>
      </c>
      <c r="BI17" s="16">
        <f t="shared" si="12"/>
        <v>0</v>
      </c>
      <c r="BJ17" s="16">
        <f t="shared" si="13"/>
        <v>0</v>
      </c>
      <c r="BK17" s="16">
        <f t="shared" si="14"/>
        <v>34703.019999999997</v>
      </c>
      <c r="BL17" s="16">
        <f t="shared" si="15"/>
        <v>34703.019999999997</v>
      </c>
      <c r="BM17" s="16">
        <f t="shared" si="16"/>
        <v>17673.21</v>
      </c>
      <c r="BN17" s="16">
        <f t="shared" si="17"/>
        <v>17673.21</v>
      </c>
      <c r="BO17" s="16">
        <f t="shared" si="24"/>
        <v>200000</v>
      </c>
      <c r="BP17" s="16">
        <f t="shared" si="25"/>
        <v>200000</v>
      </c>
      <c r="BQ17" s="16">
        <f t="shared" si="18"/>
        <v>200000</v>
      </c>
      <c r="BR17" s="16">
        <f t="shared" si="19"/>
        <v>200000</v>
      </c>
      <c r="BS17" s="16">
        <f t="shared" si="20"/>
        <v>200000</v>
      </c>
      <c r="BT17" s="20">
        <v>0</v>
      </c>
      <c r="BU17" s="51">
        <f t="shared" ref="BU17:BU40" si="27">BT17/BO17</f>
        <v>0</v>
      </c>
      <c r="BW17" s="17"/>
      <c r="BX17" s="18"/>
    </row>
    <row r="18" spans="1:76" ht="20.25" customHeight="1" x14ac:dyDescent="0.25">
      <c r="A18" s="279"/>
      <c r="B18" s="48" t="s">
        <v>33</v>
      </c>
      <c r="C18" s="245">
        <v>40000</v>
      </c>
      <c r="D18" s="246">
        <v>28536.799999999999</v>
      </c>
      <c r="E18" s="246"/>
      <c r="F18" s="246"/>
      <c r="G18" s="246">
        <v>0</v>
      </c>
      <c r="H18" s="246">
        <v>0</v>
      </c>
      <c r="I18" s="246">
        <v>0</v>
      </c>
      <c r="J18" s="246">
        <v>0</v>
      </c>
      <c r="K18" s="246">
        <f t="shared" si="4"/>
        <v>28536.799999999999</v>
      </c>
      <c r="L18" s="249">
        <v>28536.799999999999</v>
      </c>
      <c r="M18" s="249">
        <v>28536.799999999999</v>
      </c>
      <c r="N18" s="249">
        <v>28536.799999999999</v>
      </c>
      <c r="O18" s="249">
        <v>28536.799999999999</v>
      </c>
      <c r="P18" s="246">
        <f t="shared" si="21"/>
        <v>0</v>
      </c>
      <c r="Q18" s="246">
        <v>0</v>
      </c>
      <c r="R18" s="246">
        <v>3723</v>
      </c>
      <c r="S18" s="246"/>
      <c r="T18" s="246"/>
      <c r="U18" s="246">
        <v>0</v>
      </c>
      <c r="V18" s="246">
        <v>0</v>
      </c>
      <c r="W18" s="245">
        <v>0</v>
      </c>
      <c r="X18" s="245">
        <v>0</v>
      </c>
      <c r="Y18" s="246">
        <f t="shared" si="5"/>
        <v>3723</v>
      </c>
      <c r="Z18" s="245">
        <v>3723</v>
      </c>
      <c r="AA18" s="245">
        <v>3723</v>
      </c>
      <c r="AB18" s="245">
        <v>3723</v>
      </c>
      <c r="AC18" s="245">
        <v>3723</v>
      </c>
      <c r="AD18" s="246">
        <f t="shared" si="22"/>
        <v>0</v>
      </c>
      <c r="AE18" s="246">
        <v>0</v>
      </c>
      <c r="AF18" s="246">
        <v>7740.2</v>
      </c>
      <c r="AG18" s="246"/>
      <c r="AH18" s="246"/>
      <c r="AI18" s="246"/>
      <c r="AJ18" s="246"/>
      <c r="AK18" s="246">
        <v>0</v>
      </c>
      <c r="AL18" s="246">
        <v>1.08</v>
      </c>
      <c r="AM18" s="246">
        <f t="shared" si="6"/>
        <v>7739.12</v>
      </c>
      <c r="AN18" s="246">
        <v>7739.12</v>
      </c>
      <c r="AO18" s="246">
        <v>7739.12</v>
      </c>
      <c r="AP18" s="248">
        <v>7739.12</v>
      </c>
      <c r="AQ18" s="246">
        <v>7739.12</v>
      </c>
      <c r="AR18" s="246">
        <f t="shared" si="7"/>
        <v>0</v>
      </c>
      <c r="AS18" s="246">
        <v>0</v>
      </c>
      <c r="AT18" s="20">
        <v>0</v>
      </c>
      <c r="AU18" s="20">
        <v>0</v>
      </c>
      <c r="AV18" s="20">
        <v>0</v>
      </c>
      <c r="AW18" s="20">
        <v>0</v>
      </c>
      <c r="AX18" s="20">
        <v>0</v>
      </c>
      <c r="AY18" s="20">
        <v>1.08</v>
      </c>
      <c r="AZ18" s="20">
        <v>0</v>
      </c>
      <c r="BA18" s="20">
        <f t="shared" si="8"/>
        <v>1.08</v>
      </c>
      <c r="BB18" s="16">
        <v>1.08</v>
      </c>
      <c r="BC18" s="16">
        <f t="shared" ref="BC18:BE18" si="28">+BB18</f>
        <v>1.08</v>
      </c>
      <c r="BD18" s="16">
        <v>0</v>
      </c>
      <c r="BE18" s="16">
        <f t="shared" si="28"/>
        <v>0</v>
      </c>
      <c r="BF18" s="20"/>
      <c r="BG18" s="20">
        <f t="shared" si="10"/>
        <v>0</v>
      </c>
      <c r="BH18" s="16">
        <f t="shared" si="11"/>
        <v>40000</v>
      </c>
      <c r="BI18" s="16">
        <f t="shared" si="12"/>
        <v>0</v>
      </c>
      <c r="BJ18" s="16">
        <f t="shared" si="13"/>
        <v>0</v>
      </c>
      <c r="BK18" s="16">
        <f t="shared" si="14"/>
        <v>0</v>
      </c>
      <c r="BL18" s="16">
        <f t="shared" si="15"/>
        <v>0</v>
      </c>
      <c r="BM18" s="16">
        <f t="shared" si="16"/>
        <v>1.08</v>
      </c>
      <c r="BN18" s="16">
        <f t="shared" si="17"/>
        <v>1.08</v>
      </c>
      <c r="BO18" s="16">
        <f t="shared" si="24"/>
        <v>40000</v>
      </c>
      <c r="BP18" s="16">
        <f t="shared" si="25"/>
        <v>40000</v>
      </c>
      <c r="BQ18" s="16">
        <f t="shared" si="18"/>
        <v>40000</v>
      </c>
      <c r="BR18" s="16">
        <f t="shared" si="19"/>
        <v>39998.92</v>
      </c>
      <c r="BS18" s="16">
        <f t="shared" si="20"/>
        <v>39998.92</v>
      </c>
      <c r="BT18" s="20">
        <v>0</v>
      </c>
      <c r="BU18" s="51">
        <f t="shared" si="27"/>
        <v>0</v>
      </c>
      <c r="BW18" s="17"/>
      <c r="BX18" s="18"/>
    </row>
    <row r="19" spans="1:76" ht="24" customHeight="1" x14ac:dyDescent="0.25">
      <c r="A19" s="279"/>
      <c r="B19" s="48" t="s">
        <v>56</v>
      </c>
      <c r="C19" s="245">
        <v>55000</v>
      </c>
      <c r="D19" s="246">
        <v>7500</v>
      </c>
      <c r="E19" s="246"/>
      <c r="F19" s="246"/>
      <c r="G19" s="246">
        <v>0</v>
      </c>
      <c r="H19" s="246">
        <v>0</v>
      </c>
      <c r="I19" s="246">
        <v>0</v>
      </c>
      <c r="J19" s="246">
        <v>0</v>
      </c>
      <c r="K19" s="246">
        <f t="shared" si="4"/>
        <v>7500</v>
      </c>
      <c r="L19" s="249">
        <v>7500</v>
      </c>
      <c r="M19" s="249">
        <v>7500</v>
      </c>
      <c r="N19" s="249">
        <v>7500</v>
      </c>
      <c r="O19" s="249">
        <v>7500</v>
      </c>
      <c r="P19" s="246">
        <f t="shared" si="21"/>
        <v>0</v>
      </c>
      <c r="Q19" s="246">
        <v>0</v>
      </c>
      <c r="R19" s="246">
        <v>22506</v>
      </c>
      <c r="S19" s="246"/>
      <c r="T19" s="246"/>
      <c r="U19" s="246">
        <v>0</v>
      </c>
      <c r="V19" s="246">
        <v>0</v>
      </c>
      <c r="W19" s="245">
        <v>0</v>
      </c>
      <c r="X19" s="245">
        <v>804.59</v>
      </c>
      <c r="Y19" s="246">
        <f t="shared" si="5"/>
        <v>21701.41</v>
      </c>
      <c r="Z19" s="245">
        <v>21701.41</v>
      </c>
      <c r="AA19" s="245">
        <v>21701.41</v>
      </c>
      <c r="AB19" s="245">
        <v>20312.41</v>
      </c>
      <c r="AC19" s="245">
        <v>20312.41</v>
      </c>
      <c r="AD19" s="246">
        <f t="shared" si="22"/>
        <v>0</v>
      </c>
      <c r="AE19" s="246">
        <v>0</v>
      </c>
      <c r="AF19" s="246">
        <v>15452</v>
      </c>
      <c r="AG19" s="246"/>
      <c r="AH19" s="246"/>
      <c r="AI19" s="246"/>
      <c r="AJ19" s="246"/>
      <c r="AK19" s="246">
        <v>1136</v>
      </c>
      <c r="AL19" s="246">
        <v>341</v>
      </c>
      <c r="AM19" s="246">
        <f t="shared" si="6"/>
        <v>16247</v>
      </c>
      <c r="AN19" s="246">
        <v>16247</v>
      </c>
      <c r="AO19" s="246">
        <v>16247</v>
      </c>
      <c r="AP19" s="248">
        <v>17636</v>
      </c>
      <c r="AQ19" s="246">
        <v>17636</v>
      </c>
      <c r="AR19" s="246">
        <f t="shared" si="7"/>
        <v>0</v>
      </c>
      <c r="AS19" s="246">
        <v>0</v>
      </c>
      <c r="AT19" s="20">
        <v>9542</v>
      </c>
      <c r="AU19" s="20">
        <v>0</v>
      </c>
      <c r="AV19" s="20">
        <v>0</v>
      </c>
      <c r="AW19" s="20">
        <v>0</v>
      </c>
      <c r="AX19" s="20">
        <v>0</v>
      </c>
      <c r="AY19" s="20">
        <v>9.59</v>
      </c>
      <c r="AZ19" s="20">
        <v>0</v>
      </c>
      <c r="BA19" s="20">
        <f t="shared" si="8"/>
        <v>9551.59</v>
      </c>
      <c r="BB19" s="16">
        <v>9551.59</v>
      </c>
      <c r="BC19" s="16">
        <f t="shared" ref="BC19:BE19" si="29">+BB19</f>
        <v>9551.59</v>
      </c>
      <c r="BD19" s="16">
        <f t="shared" si="29"/>
        <v>9551.59</v>
      </c>
      <c r="BE19" s="16">
        <f t="shared" si="29"/>
        <v>9551.59</v>
      </c>
      <c r="BF19" s="20"/>
      <c r="BG19" s="20">
        <f t="shared" si="10"/>
        <v>0</v>
      </c>
      <c r="BH19" s="16">
        <f t="shared" si="11"/>
        <v>55000</v>
      </c>
      <c r="BI19" s="16">
        <f t="shared" si="12"/>
        <v>0</v>
      </c>
      <c r="BJ19" s="16">
        <f t="shared" si="13"/>
        <v>0</v>
      </c>
      <c r="BK19" s="16">
        <f t="shared" si="14"/>
        <v>0</v>
      </c>
      <c r="BL19" s="16">
        <f t="shared" si="15"/>
        <v>0</v>
      </c>
      <c r="BM19" s="16">
        <f t="shared" si="16"/>
        <v>1145.5899999999999</v>
      </c>
      <c r="BN19" s="16">
        <f t="shared" si="17"/>
        <v>1145.5900000000001</v>
      </c>
      <c r="BO19" s="16">
        <f t="shared" si="24"/>
        <v>55000</v>
      </c>
      <c r="BP19" s="16">
        <f t="shared" si="25"/>
        <v>55000</v>
      </c>
      <c r="BQ19" s="16">
        <f t="shared" si="18"/>
        <v>55000</v>
      </c>
      <c r="BR19" s="16">
        <f t="shared" si="19"/>
        <v>55000</v>
      </c>
      <c r="BS19" s="16">
        <f t="shared" si="20"/>
        <v>55000</v>
      </c>
      <c r="BT19" s="20">
        <v>0</v>
      </c>
      <c r="BU19" s="51">
        <f t="shared" si="27"/>
        <v>0</v>
      </c>
      <c r="BW19" s="17"/>
      <c r="BX19" s="18"/>
    </row>
    <row r="20" spans="1:76" ht="20.25" customHeight="1" x14ac:dyDescent="0.25">
      <c r="A20" s="279"/>
      <c r="B20" s="48" t="s">
        <v>57</v>
      </c>
      <c r="C20" s="245">
        <v>1000600</v>
      </c>
      <c r="D20" s="246">
        <v>312463</v>
      </c>
      <c r="E20" s="246"/>
      <c r="F20" s="246"/>
      <c r="G20" s="246">
        <v>0</v>
      </c>
      <c r="H20" s="246">
        <v>0</v>
      </c>
      <c r="I20" s="246">
        <v>0</v>
      </c>
      <c r="J20" s="246">
        <v>0</v>
      </c>
      <c r="K20" s="246">
        <f t="shared" si="4"/>
        <v>312463</v>
      </c>
      <c r="L20" s="249">
        <v>312463</v>
      </c>
      <c r="M20" s="249">
        <v>312463</v>
      </c>
      <c r="N20" s="249">
        <v>312463</v>
      </c>
      <c r="O20" s="249">
        <v>312463</v>
      </c>
      <c r="P20" s="246">
        <f t="shared" si="21"/>
        <v>0</v>
      </c>
      <c r="Q20" s="246">
        <v>0</v>
      </c>
      <c r="R20" s="246">
        <v>1950</v>
      </c>
      <c r="S20" s="246">
        <v>55763</v>
      </c>
      <c r="T20" s="246"/>
      <c r="U20" s="251"/>
      <c r="V20" s="246">
        <v>0</v>
      </c>
      <c r="W20" s="245">
        <v>55763</v>
      </c>
      <c r="X20" s="245">
        <v>111526</v>
      </c>
      <c r="Y20" s="246">
        <f t="shared" si="5"/>
        <v>1950</v>
      </c>
      <c r="Z20" s="245">
        <v>1950</v>
      </c>
      <c r="AA20" s="245">
        <v>1950</v>
      </c>
      <c r="AB20" s="245">
        <v>0</v>
      </c>
      <c r="AC20" s="245">
        <v>0</v>
      </c>
      <c r="AD20" s="246">
        <f t="shared" si="22"/>
        <v>0</v>
      </c>
      <c r="AE20" s="246">
        <v>0</v>
      </c>
      <c r="AF20" s="246">
        <v>408304</v>
      </c>
      <c r="AG20" s="246">
        <v>7772</v>
      </c>
      <c r="AH20" s="246">
        <v>7772</v>
      </c>
      <c r="AI20" s="246"/>
      <c r="AJ20" s="246"/>
      <c r="AK20" s="246">
        <v>24084</v>
      </c>
      <c r="AL20" s="246">
        <v>423304</v>
      </c>
      <c r="AM20" s="246">
        <f t="shared" si="6"/>
        <v>9084</v>
      </c>
      <c r="AN20" s="246">
        <f>1312+7772</f>
        <v>9084</v>
      </c>
      <c r="AO20" s="246">
        <f>1312+7772</f>
        <v>9084</v>
      </c>
      <c r="AP20" s="248">
        <f>3262+7772</f>
        <v>11034</v>
      </c>
      <c r="AQ20" s="246">
        <f>3262+7772</f>
        <v>11034</v>
      </c>
      <c r="AR20" s="246">
        <f t="shared" si="7"/>
        <v>0</v>
      </c>
      <c r="AS20" s="246">
        <v>0</v>
      </c>
      <c r="AT20" s="20">
        <v>277883</v>
      </c>
      <c r="AU20" s="20">
        <v>47991</v>
      </c>
      <c r="AV20" s="20">
        <v>47991</v>
      </c>
      <c r="AW20" s="20">
        <v>0</v>
      </c>
      <c r="AX20" s="20">
        <v>0</v>
      </c>
      <c r="AY20" s="20">
        <v>484097.5</v>
      </c>
      <c r="AZ20" s="20">
        <v>29114.5</v>
      </c>
      <c r="BA20" s="20">
        <f t="shared" si="8"/>
        <v>732866</v>
      </c>
      <c r="BB20" s="16">
        <v>732866</v>
      </c>
      <c r="BC20" s="16">
        <f t="shared" ref="BC20:BE20" si="30">+BB20</f>
        <v>732866</v>
      </c>
      <c r="BD20" s="16">
        <v>276382.06</v>
      </c>
      <c r="BE20" s="16">
        <f t="shared" si="30"/>
        <v>276382.06</v>
      </c>
      <c r="BF20" s="20"/>
      <c r="BG20" s="20">
        <f t="shared" si="10"/>
        <v>0</v>
      </c>
      <c r="BH20" s="16">
        <f t="shared" si="11"/>
        <v>1000600</v>
      </c>
      <c r="BI20" s="16">
        <f t="shared" si="12"/>
        <v>111526</v>
      </c>
      <c r="BJ20" s="16">
        <f t="shared" si="13"/>
        <v>55763</v>
      </c>
      <c r="BK20" s="16">
        <f t="shared" si="14"/>
        <v>0</v>
      </c>
      <c r="BL20" s="16">
        <f t="shared" si="15"/>
        <v>0</v>
      </c>
      <c r="BM20" s="16">
        <f t="shared" si="16"/>
        <v>563944.5</v>
      </c>
      <c r="BN20" s="16">
        <f t="shared" si="17"/>
        <v>563944.5</v>
      </c>
      <c r="BO20" s="16">
        <f t="shared" si="24"/>
        <v>1056363</v>
      </c>
      <c r="BP20" s="16">
        <f t="shared" si="25"/>
        <v>1056363</v>
      </c>
      <c r="BQ20" s="16">
        <f t="shared" si="18"/>
        <v>1056363</v>
      </c>
      <c r="BR20" s="16">
        <f t="shared" si="19"/>
        <v>599879.06000000006</v>
      </c>
      <c r="BS20" s="16">
        <f t="shared" si="20"/>
        <v>599879.06000000006</v>
      </c>
      <c r="BT20" s="20">
        <v>0</v>
      </c>
      <c r="BU20" s="51">
        <f t="shared" si="27"/>
        <v>0</v>
      </c>
      <c r="BW20" s="17"/>
      <c r="BX20" s="18"/>
    </row>
    <row r="21" spans="1:76" ht="20.25" customHeight="1" x14ac:dyDescent="0.25">
      <c r="A21" s="280"/>
      <c r="B21" s="48" t="s">
        <v>58</v>
      </c>
      <c r="C21" s="245">
        <v>1024000</v>
      </c>
      <c r="D21" s="246">
        <v>2156.9499999999998</v>
      </c>
      <c r="E21" s="246"/>
      <c r="F21" s="246"/>
      <c r="G21" s="246">
        <v>0</v>
      </c>
      <c r="H21" s="246">
        <v>0</v>
      </c>
      <c r="I21" s="246">
        <v>0</v>
      </c>
      <c r="J21" s="246">
        <v>0</v>
      </c>
      <c r="K21" s="246">
        <f t="shared" si="4"/>
        <v>2156.9499999999998</v>
      </c>
      <c r="L21" s="249">
        <v>2156.9499999999998</v>
      </c>
      <c r="M21" s="249">
        <v>2156.9499999999998</v>
      </c>
      <c r="N21" s="249">
        <v>2156.9499999999998</v>
      </c>
      <c r="O21" s="249">
        <v>2156.9499999999998</v>
      </c>
      <c r="P21" s="246">
        <f t="shared" si="21"/>
        <v>0</v>
      </c>
      <c r="Q21" s="246">
        <v>0</v>
      </c>
      <c r="R21" s="246">
        <v>872620.20000000007</v>
      </c>
      <c r="S21" s="246"/>
      <c r="T21" s="246"/>
      <c r="U21" s="246">
        <v>0</v>
      </c>
      <c r="V21" s="246">
        <v>0</v>
      </c>
      <c r="W21" s="245">
        <v>65648.52</v>
      </c>
      <c r="X21" s="245">
        <v>95121.27</v>
      </c>
      <c r="Y21" s="246">
        <f t="shared" si="5"/>
        <v>843147.45000000007</v>
      </c>
      <c r="Z21" s="245">
        <v>843147.45</v>
      </c>
      <c r="AA21" s="245">
        <v>843147.45</v>
      </c>
      <c r="AB21" s="245">
        <v>733776.2</v>
      </c>
      <c r="AC21" s="245">
        <v>733776.2</v>
      </c>
      <c r="AD21" s="246">
        <f t="shared" si="22"/>
        <v>0</v>
      </c>
      <c r="AE21" s="252">
        <v>0</v>
      </c>
      <c r="AF21" s="246">
        <v>133669.85</v>
      </c>
      <c r="AG21" s="246"/>
      <c r="AH21" s="246"/>
      <c r="AI21" s="246"/>
      <c r="AJ21" s="246"/>
      <c r="AK21" s="246">
        <v>120666.19</v>
      </c>
      <c r="AL21" s="246">
        <v>146941.24</v>
      </c>
      <c r="AM21" s="246">
        <f t="shared" si="6"/>
        <v>107394.80000000002</v>
      </c>
      <c r="AN21" s="246">
        <v>107394.8</v>
      </c>
      <c r="AO21" s="246">
        <v>107394.8</v>
      </c>
      <c r="AP21" s="248">
        <v>216766.05</v>
      </c>
      <c r="AQ21" s="246">
        <v>216766.05</v>
      </c>
      <c r="AR21" s="246">
        <f t="shared" si="7"/>
        <v>0</v>
      </c>
      <c r="AS21" s="246">
        <v>0</v>
      </c>
      <c r="AT21" s="20">
        <v>15553</v>
      </c>
      <c r="AU21" s="20">
        <v>0</v>
      </c>
      <c r="AV21" s="20">
        <v>0</v>
      </c>
      <c r="AW21" s="20">
        <v>44086.74</v>
      </c>
      <c r="AX21" s="20">
        <v>44086.74</v>
      </c>
      <c r="AY21" s="20">
        <v>69770.799999999988</v>
      </c>
      <c r="AZ21" s="20">
        <v>14023</v>
      </c>
      <c r="BA21" s="20">
        <f t="shared" si="8"/>
        <v>71300.799999999988</v>
      </c>
      <c r="BB21" s="16">
        <v>71300.800000000003</v>
      </c>
      <c r="BC21" s="16">
        <f t="shared" ref="BC21:BE21" si="31">+BB21</f>
        <v>71300.800000000003</v>
      </c>
      <c r="BD21" s="16">
        <v>62509.4</v>
      </c>
      <c r="BE21" s="16">
        <f t="shared" si="31"/>
        <v>62509.4</v>
      </c>
      <c r="BF21" s="20"/>
      <c r="BG21" s="20">
        <f t="shared" si="10"/>
        <v>0</v>
      </c>
      <c r="BH21" s="16">
        <f t="shared" si="11"/>
        <v>1024000</v>
      </c>
      <c r="BI21" s="16">
        <f>+E21+S21+AG21+AU21</f>
        <v>0</v>
      </c>
      <c r="BJ21" s="16">
        <f>+F21+T21+AH21+AV21</f>
        <v>0</v>
      </c>
      <c r="BK21" s="16">
        <f t="shared" si="14"/>
        <v>44086.74</v>
      </c>
      <c r="BL21" s="16">
        <f t="shared" si="15"/>
        <v>44086.74</v>
      </c>
      <c r="BM21" s="16">
        <f t="shared" si="16"/>
        <v>256085.51</v>
      </c>
      <c r="BN21" s="16">
        <f t="shared" si="17"/>
        <v>256085.51</v>
      </c>
      <c r="BO21" s="16">
        <f t="shared" si="24"/>
        <v>1024000</v>
      </c>
      <c r="BP21" s="16">
        <f t="shared" si="25"/>
        <v>1024000</v>
      </c>
      <c r="BQ21" s="16">
        <f t="shared" si="18"/>
        <v>1024000</v>
      </c>
      <c r="BR21" s="16">
        <f t="shared" si="19"/>
        <v>1015208.6</v>
      </c>
      <c r="BS21" s="16">
        <f t="shared" si="20"/>
        <v>1015208.6</v>
      </c>
      <c r="BT21" s="20">
        <v>0</v>
      </c>
      <c r="BU21" s="51">
        <v>0</v>
      </c>
      <c r="BW21" s="17"/>
      <c r="BX21" s="18"/>
    </row>
    <row r="22" spans="1:76" s="23" customFormat="1" ht="20.25" customHeight="1" x14ac:dyDescent="0.25">
      <c r="A22" s="283" t="s">
        <v>90</v>
      </c>
      <c r="B22" s="260"/>
      <c r="C22" s="261">
        <f>SUM(C23:C27)</f>
        <v>960000</v>
      </c>
      <c r="D22" s="261">
        <f t="shared" ref="D22:AS22" si="32">SUM(D23:D27)</f>
        <v>8099.4</v>
      </c>
      <c r="E22" s="261">
        <f t="shared" si="32"/>
        <v>0</v>
      </c>
      <c r="F22" s="261">
        <f t="shared" si="32"/>
        <v>0</v>
      </c>
      <c r="G22" s="261">
        <f t="shared" si="32"/>
        <v>0</v>
      </c>
      <c r="H22" s="261">
        <f t="shared" si="32"/>
        <v>0</v>
      </c>
      <c r="I22" s="261">
        <f t="shared" si="32"/>
        <v>0</v>
      </c>
      <c r="J22" s="261">
        <f t="shared" si="32"/>
        <v>0</v>
      </c>
      <c r="K22" s="261">
        <f t="shared" si="32"/>
        <v>8099.4</v>
      </c>
      <c r="L22" s="261">
        <f t="shared" si="32"/>
        <v>8099.4</v>
      </c>
      <c r="M22" s="261">
        <f t="shared" si="32"/>
        <v>8099.4</v>
      </c>
      <c r="N22" s="261">
        <f t="shared" si="32"/>
        <v>8099.4</v>
      </c>
      <c r="O22" s="261">
        <f t="shared" si="32"/>
        <v>8099.4</v>
      </c>
      <c r="P22" s="261">
        <f t="shared" si="32"/>
        <v>0</v>
      </c>
      <c r="Q22" s="261">
        <v>0</v>
      </c>
      <c r="R22" s="261">
        <f t="shared" si="32"/>
        <v>548835.87</v>
      </c>
      <c r="S22" s="261">
        <f t="shared" si="32"/>
        <v>0</v>
      </c>
      <c r="T22" s="261">
        <f t="shared" si="32"/>
        <v>0</v>
      </c>
      <c r="U22" s="261">
        <f t="shared" si="32"/>
        <v>0</v>
      </c>
      <c r="V22" s="261">
        <f t="shared" si="32"/>
        <v>0</v>
      </c>
      <c r="W22" s="261">
        <f t="shared" si="32"/>
        <v>5611.8</v>
      </c>
      <c r="X22" s="261">
        <f t="shared" si="32"/>
        <v>66889.87999999999</v>
      </c>
      <c r="Y22" s="261">
        <f t="shared" si="32"/>
        <v>487557.79</v>
      </c>
      <c r="Z22" s="261">
        <f t="shared" si="32"/>
        <v>487557.79000000004</v>
      </c>
      <c r="AA22" s="261">
        <f t="shared" si="32"/>
        <v>487557.79000000004</v>
      </c>
      <c r="AB22" s="261">
        <f t="shared" si="32"/>
        <v>356165.66000000003</v>
      </c>
      <c r="AC22" s="261">
        <f t="shared" si="32"/>
        <v>356165.66000000003</v>
      </c>
      <c r="AD22" s="261">
        <f t="shared" si="32"/>
        <v>0</v>
      </c>
      <c r="AE22" s="261">
        <v>0</v>
      </c>
      <c r="AF22" s="261">
        <f t="shared" si="32"/>
        <v>259365.04</v>
      </c>
      <c r="AG22" s="261">
        <f t="shared" si="32"/>
        <v>0</v>
      </c>
      <c r="AH22" s="261">
        <f t="shared" si="32"/>
        <v>0</v>
      </c>
      <c r="AI22" s="261">
        <f t="shared" si="32"/>
        <v>0</v>
      </c>
      <c r="AJ22" s="261">
        <f t="shared" si="32"/>
        <v>0</v>
      </c>
      <c r="AK22" s="261">
        <f t="shared" si="32"/>
        <v>68031.98</v>
      </c>
      <c r="AL22" s="261">
        <f t="shared" si="32"/>
        <v>170189.49</v>
      </c>
      <c r="AM22" s="261">
        <f t="shared" si="32"/>
        <v>157207.53</v>
      </c>
      <c r="AN22" s="261">
        <f t="shared" si="32"/>
        <v>157207.53</v>
      </c>
      <c r="AO22" s="261">
        <f t="shared" si="32"/>
        <v>157207.53</v>
      </c>
      <c r="AP22" s="261">
        <f t="shared" si="32"/>
        <v>288599.66000000003</v>
      </c>
      <c r="AQ22" s="261">
        <f t="shared" si="32"/>
        <v>288480.39</v>
      </c>
      <c r="AR22" s="261">
        <f t="shared" si="32"/>
        <v>0</v>
      </c>
      <c r="AS22" s="261">
        <f t="shared" si="32"/>
        <v>0</v>
      </c>
      <c r="AT22" s="262">
        <f t="shared" ref="AT22:BS22" si="33">SUM(AT23:AT27)</f>
        <v>143699.69</v>
      </c>
      <c r="AU22" s="262">
        <f t="shared" si="33"/>
        <v>0</v>
      </c>
      <c r="AV22" s="262">
        <f t="shared" si="33"/>
        <v>0</v>
      </c>
      <c r="AW22" s="262">
        <f t="shared" si="33"/>
        <v>53000.25</v>
      </c>
      <c r="AX22" s="262">
        <f t="shared" si="33"/>
        <v>53000.25</v>
      </c>
      <c r="AY22" s="262">
        <f t="shared" si="33"/>
        <v>190911.31</v>
      </c>
      <c r="AZ22" s="262">
        <f t="shared" si="33"/>
        <v>27475.72</v>
      </c>
      <c r="BA22" s="262">
        <f t="shared" si="33"/>
        <v>307135.28000000003</v>
      </c>
      <c r="BB22" s="262">
        <f t="shared" si="33"/>
        <v>307135.27999999997</v>
      </c>
      <c r="BC22" s="262">
        <f t="shared" si="33"/>
        <v>307135.27999999997</v>
      </c>
      <c r="BD22" s="262">
        <f t="shared" si="33"/>
        <v>297678.27999999997</v>
      </c>
      <c r="BE22" s="262">
        <f t="shared" si="33"/>
        <v>297797.39</v>
      </c>
      <c r="BF22" s="262">
        <f t="shared" si="33"/>
        <v>0</v>
      </c>
      <c r="BG22" s="262">
        <f t="shared" si="33"/>
        <v>0</v>
      </c>
      <c r="BH22" s="262">
        <f t="shared" si="33"/>
        <v>960000</v>
      </c>
      <c r="BI22" s="262">
        <f t="shared" si="33"/>
        <v>0</v>
      </c>
      <c r="BJ22" s="262">
        <f t="shared" si="33"/>
        <v>0</v>
      </c>
      <c r="BK22" s="262">
        <f t="shared" si="33"/>
        <v>53000.25</v>
      </c>
      <c r="BL22" s="262">
        <f t="shared" si="33"/>
        <v>53000.25</v>
      </c>
      <c r="BM22" s="262">
        <f t="shared" si="33"/>
        <v>264555.08999999997</v>
      </c>
      <c r="BN22" s="262">
        <f t="shared" si="33"/>
        <v>264555.08999999997</v>
      </c>
      <c r="BO22" s="262">
        <f>SUM(BO23:BO27)</f>
        <v>960000</v>
      </c>
      <c r="BP22" s="262">
        <f t="shared" si="33"/>
        <v>960000</v>
      </c>
      <c r="BQ22" s="262">
        <f t="shared" si="33"/>
        <v>960000</v>
      </c>
      <c r="BR22" s="262">
        <f t="shared" si="33"/>
        <v>950543</v>
      </c>
      <c r="BS22" s="262">
        <f t="shared" si="33"/>
        <v>950542.84</v>
      </c>
      <c r="BT22" s="262">
        <f t="shared" ref="BT22:BU22" si="34">SUM(BT23:BT27)</f>
        <v>0</v>
      </c>
      <c r="BU22" s="262">
        <f t="shared" si="34"/>
        <v>0</v>
      </c>
      <c r="BW22" s="24"/>
      <c r="BX22" s="25"/>
    </row>
    <row r="23" spans="1:76" ht="27.75" customHeight="1" x14ac:dyDescent="0.25">
      <c r="A23" s="279"/>
      <c r="B23" s="49" t="s">
        <v>88</v>
      </c>
      <c r="C23" s="245">
        <v>500000</v>
      </c>
      <c r="D23" s="246">
        <v>8099.4</v>
      </c>
      <c r="E23" s="246"/>
      <c r="F23" s="246"/>
      <c r="G23" s="246">
        <v>0</v>
      </c>
      <c r="H23" s="246">
        <v>0</v>
      </c>
      <c r="I23" s="246">
        <v>0</v>
      </c>
      <c r="J23" s="246">
        <v>0</v>
      </c>
      <c r="K23" s="246">
        <f t="shared" si="4"/>
        <v>8099.4</v>
      </c>
      <c r="L23" s="249">
        <v>8099.4</v>
      </c>
      <c r="M23" s="249">
        <v>8099.4</v>
      </c>
      <c r="N23" s="249">
        <v>8099.4</v>
      </c>
      <c r="O23" s="249">
        <v>8099.4</v>
      </c>
      <c r="P23" s="246">
        <f t="shared" si="21"/>
        <v>0</v>
      </c>
      <c r="Q23" s="246">
        <v>0</v>
      </c>
      <c r="R23" s="246">
        <v>148063.87</v>
      </c>
      <c r="S23" s="246"/>
      <c r="T23" s="246"/>
      <c r="U23" s="246">
        <v>0</v>
      </c>
      <c r="V23" s="246">
        <v>0</v>
      </c>
      <c r="W23" s="245">
        <v>5410.8</v>
      </c>
      <c r="X23" s="245">
        <v>19548.259999999998</v>
      </c>
      <c r="Y23" s="246">
        <f t="shared" si="5"/>
        <v>133926.40999999997</v>
      </c>
      <c r="Z23" s="245">
        <v>133926.41</v>
      </c>
      <c r="AA23" s="245">
        <v>133926.41</v>
      </c>
      <c r="AB23" s="245">
        <v>126684.28</v>
      </c>
      <c r="AC23" s="245">
        <v>126684.28</v>
      </c>
      <c r="AD23" s="246">
        <f t="shared" si="22"/>
        <v>0</v>
      </c>
      <c r="AE23" s="252">
        <v>0</v>
      </c>
      <c r="AF23" s="246">
        <v>206196.04</v>
      </c>
      <c r="AG23" s="246"/>
      <c r="AH23" s="246"/>
      <c r="AI23" s="246"/>
      <c r="AJ23" s="246"/>
      <c r="AK23" s="246">
        <v>43905.88</v>
      </c>
      <c r="AL23" s="246">
        <v>130244.29</v>
      </c>
      <c r="AM23" s="246">
        <f t="shared" ref="AM23:AM27" si="35">+AF23+AG23-AH23+AI23-AJ23+AK23-AL23</f>
        <v>119857.63000000002</v>
      </c>
      <c r="AN23" s="246">
        <v>119857.63</v>
      </c>
      <c r="AO23" s="246">
        <v>119857.63</v>
      </c>
      <c r="AP23" s="248">
        <v>127099.76</v>
      </c>
      <c r="AQ23" s="246">
        <v>126980.49</v>
      </c>
      <c r="AR23" s="246">
        <v>0</v>
      </c>
      <c r="AS23" s="246">
        <v>0</v>
      </c>
      <c r="AT23" s="20">
        <v>137640.69</v>
      </c>
      <c r="AU23" s="20"/>
      <c r="AV23" s="20"/>
      <c r="AW23" s="20">
        <v>15960.11</v>
      </c>
      <c r="AX23" s="20">
        <v>15960.109999999999</v>
      </c>
      <c r="AY23" s="20">
        <v>127951.59</v>
      </c>
      <c r="AZ23" s="20">
        <v>27475.72</v>
      </c>
      <c r="BA23" s="20">
        <f t="shared" si="8"/>
        <v>238116.56000000003</v>
      </c>
      <c r="BB23" s="16">
        <v>238116.56</v>
      </c>
      <c r="BC23" s="16">
        <f t="shared" ref="BC23" si="36">+BB23</f>
        <v>238116.56</v>
      </c>
      <c r="BD23" s="16">
        <v>233159.56</v>
      </c>
      <c r="BE23" s="16">
        <v>233278.67</v>
      </c>
      <c r="BF23" s="20"/>
      <c r="BG23" s="20">
        <f t="shared" si="10"/>
        <v>0</v>
      </c>
      <c r="BH23" s="16">
        <f t="shared" si="11"/>
        <v>500000</v>
      </c>
      <c r="BI23" s="16">
        <f t="shared" ref="BI23:BI27" si="37">+E23+S23+AG23+AU23</f>
        <v>0</v>
      </c>
      <c r="BJ23" s="16">
        <f t="shared" ref="BJ23:BJ27" si="38">+F23+T23+AH23+AV23</f>
        <v>0</v>
      </c>
      <c r="BK23" s="16">
        <f t="shared" ref="BK23:BK27" si="39">+G23+U23+AI23+AW23</f>
        <v>15960.11</v>
      </c>
      <c r="BL23" s="16">
        <f t="shared" ref="BL23:BL27" si="40">+H23+V23+AJ23+AX23</f>
        <v>15960.109999999999</v>
      </c>
      <c r="BM23" s="16">
        <f t="shared" ref="BM23:BM27" si="41">+I23+W23+AK23+AY23</f>
        <v>177268.27</v>
      </c>
      <c r="BN23" s="16">
        <f t="shared" ref="BN23:BN27" si="42">+J23+X23+AL23+AZ23</f>
        <v>177268.27</v>
      </c>
      <c r="BO23" s="16">
        <f t="shared" si="24"/>
        <v>500000</v>
      </c>
      <c r="BP23" s="16">
        <f t="shared" si="25"/>
        <v>500000</v>
      </c>
      <c r="BQ23" s="16">
        <f t="shared" si="18"/>
        <v>500000</v>
      </c>
      <c r="BR23" s="16">
        <f t="shared" si="19"/>
        <v>495043</v>
      </c>
      <c r="BS23" s="16">
        <f t="shared" si="20"/>
        <v>495042.83999999997</v>
      </c>
      <c r="BT23" s="20">
        <v>0</v>
      </c>
      <c r="BU23" s="51">
        <f t="shared" si="27"/>
        <v>0</v>
      </c>
      <c r="BW23" s="17"/>
      <c r="BX23" s="18"/>
    </row>
    <row r="24" spans="1:76" ht="20.25" customHeight="1" x14ac:dyDescent="0.25">
      <c r="A24" s="279"/>
      <c r="B24" s="49" t="s">
        <v>60</v>
      </c>
      <c r="C24" s="245">
        <v>360000</v>
      </c>
      <c r="D24" s="246">
        <v>0</v>
      </c>
      <c r="E24" s="246"/>
      <c r="F24" s="246"/>
      <c r="G24" s="246">
        <v>0</v>
      </c>
      <c r="H24" s="246">
        <v>0</v>
      </c>
      <c r="I24" s="246">
        <v>0</v>
      </c>
      <c r="J24" s="246">
        <v>0</v>
      </c>
      <c r="K24" s="246">
        <f t="shared" si="4"/>
        <v>0</v>
      </c>
      <c r="L24" s="249">
        <v>0</v>
      </c>
      <c r="M24" s="249">
        <v>0</v>
      </c>
      <c r="N24" s="249">
        <v>0</v>
      </c>
      <c r="O24" s="249">
        <v>0</v>
      </c>
      <c r="P24" s="246">
        <f t="shared" si="21"/>
        <v>0</v>
      </c>
      <c r="Q24" s="246">
        <v>0</v>
      </c>
      <c r="R24" s="246">
        <v>360000</v>
      </c>
      <c r="S24" s="246"/>
      <c r="T24" s="246"/>
      <c r="U24" s="246">
        <v>0</v>
      </c>
      <c r="V24" s="246">
        <v>0</v>
      </c>
      <c r="W24" s="245">
        <v>201</v>
      </c>
      <c r="X24" s="245">
        <v>41992.619999999995</v>
      </c>
      <c r="Y24" s="246">
        <f t="shared" si="5"/>
        <v>318208.38</v>
      </c>
      <c r="Z24" s="245">
        <v>318208.38</v>
      </c>
      <c r="AA24" s="245">
        <v>318208.38</v>
      </c>
      <c r="AB24" s="245">
        <v>194058.38</v>
      </c>
      <c r="AC24" s="245">
        <v>194058.38</v>
      </c>
      <c r="AD24" s="246">
        <f t="shared" si="22"/>
        <v>0</v>
      </c>
      <c r="AE24" s="252">
        <v>0</v>
      </c>
      <c r="AF24" s="246">
        <v>0</v>
      </c>
      <c r="AG24" s="246"/>
      <c r="AH24" s="246"/>
      <c r="AI24" s="246"/>
      <c r="AJ24" s="246"/>
      <c r="AK24" s="246">
        <v>4000</v>
      </c>
      <c r="AL24" s="246">
        <v>0</v>
      </c>
      <c r="AM24" s="246">
        <f t="shared" si="35"/>
        <v>4000</v>
      </c>
      <c r="AN24" s="246">
        <v>4000</v>
      </c>
      <c r="AO24" s="246">
        <v>4000</v>
      </c>
      <c r="AP24" s="248">
        <v>128150</v>
      </c>
      <c r="AQ24" s="246">
        <v>128150</v>
      </c>
      <c r="AR24" s="246">
        <v>0</v>
      </c>
      <c r="AS24" s="246">
        <v>0</v>
      </c>
      <c r="AT24" s="20">
        <v>0</v>
      </c>
      <c r="AU24" s="20"/>
      <c r="AV24" s="20"/>
      <c r="AW24" s="20">
        <v>33726.400000000001</v>
      </c>
      <c r="AX24" s="20">
        <v>33726.400000000001</v>
      </c>
      <c r="AY24" s="20">
        <v>37791.619999999995</v>
      </c>
      <c r="AZ24" s="20">
        <v>0</v>
      </c>
      <c r="BA24" s="20">
        <f t="shared" si="8"/>
        <v>37791.619999999995</v>
      </c>
      <c r="BB24" s="16">
        <v>37791.620000000003</v>
      </c>
      <c r="BC24" s="16">
        <f t="shared" ref="BC24:BE24" si="43">+BB24</f>
        <v>37791.620000000003</v>
      </c>
      <c r="BD24" s="16">
        <f t="shared" si="43"/>
        <v>37791.620000000003</v>
      </c>
      <c r="BE24" s="16">
        <f t="shared" si="43"/>
        <v>37791.620000000003</v>
      </c>
      <c r="BF24" s="20"/>
      <c r="BG24" s="20">
        <f t="shared" si="10"/>
        <v>0</v>
      </c>
      <c r="BH24" s="16">
        <f t="shared" si="11"/>
        <v>360000</v>
      </c>
      <c r="BI24" s="16">
        <f t="shared" si="37"/>
        <v>0</v>
      </c>
      <c r="BJ24" s="16">
        <f t="shared" si="38"/>
        <v>0</v>
      </c>
      <c r="BK24" s="16">
        <f t="shared" si="39"/>
        <v>33726.400000000001</v>
      </c>
      <c r="BL24" s="16">
        <f t="shared" si="40"/>
        <v>33726.400000000001</v>
      </c>
      <c r="BM24" s="16">
        <f t="shared" si="41"/>
        <v>41992.619999999995</v>
      </c>
      <c r="BN24" s="16">
        <f t="shared" si="42"/>
        <v>41992.619999999995</v>
      </c>
      <c r="BO24" s="16">
        <f t="shared" si="24"/>
        <v>360000</v>
      </c>
      <c r="BP24" s="16">
        <f t="shared" si="25"/>
        <v>360000</v>
      </c>
      <c r="BQ24" s="16">
        <f t="shared" si="18"/>
        <v>360000</v>
      </c>
      <c r="BR24" s="16">
        <f t="shared" si="19"/>
        <v>360000</v>
      </c>
      <c r="BS24" s="16">
        <f t="shared" si="20"/>
        <v>360000</v>
      </c>
      <c r="BT24" s="20">
        <v>0</v>
      </c>
      <c r="BU24" s="51">
        <v>0</v>
      </c>
      <c r="BW24" s="17"/>
      <c r="BX24" s="18"/>
    </row>
    <row r="25" spans="1:76" ht="20.25" customHeight="1" x14ac:dyDescent="0.25">
      <c r="A25" s="279"/>
      <c r="B25" s="49" t="s">
        <v>34</v>
      </c>
      <c r="C25" s="245">
        <v>30000</v>
      </c>
      <c r="D25" s="246">
        <v>0</v>
      </c>
      <c r="E25" s="246"/>
      <c r="F25" s="246"/>
      <c r="G25" s="246">
        <v>0</v>
      </c>
      <c r="H25" s="246">
        <v>0</v>
      </c>
      <c r="I25" s="246">
        <v>0</v>
      </c>
      <c r="J25" s="246">
        <v>0</v>
      </c>
      <c r="K25" s="246">
        <f t="shared" si="4"/>
        <v>0</v>
      </c>
      <c r="L25" s="249">
        <v>0</v>
      </c>
      <c r="M25" s="249">
        <v>0</v>
      </c>
      <c r="N25" s="249">
        <v>0</v>
      </c>
      <c r="O25" s="249">
        <v>0</v>
      </c>
      <c r="P25" s="246">
        <f t="shared" si="21"/>
        <v>0</v>
      </c>
      <c r="Q25" s="246">
        <v>0</v>
      </c>
      <c r="R25" s="246">
        <v>25500</v>
      </c>
      <c r="S25" s="246"/>
      <c r="T25" s="246"/>
      <c r="U25" s="246">
        <v>0</v>
      </c>
      <c r="V25" s="246">
        <v>0</v>
      </c>
      <c r="W25" s="245">
        <v>0</v>
      </c>
      <c r="X25" s="245">
        <v>0</v>
      </c>
      <c r="Y25" s="246">
        <f t="shared" si="5"/>
        <v>25500</v>
      </c>
      <c r="Z25" s="245">
        <v>25500</v>
      </c>
      <c r="AA25" s="245">
        <v>25500</v>
      </c>
      <c r="AB25" s="245">
        <v>25500</v>
      </c>
      <c r="AC25" s="245">
        <v>25500</v>
      </c>
      <c r="AD25" s="246">
        <f t="shared" si="22"/>
        <v>0</v>
      </c>
      <c r="AE25" s="252">
        <v>0</v>
      </c>
      <c r="AF25" s="246">
        <v>0</v>
      </c>
      <c r="AG25" s="246"/>
      <c r="AH25" s="246"/>
      <c r="AI25" s="253"/>
      <c r="AJ25" s="253"/>
      <c r="AK25" s="246">
        <v>0</v>
      </c>
      <c r="AL25" s="246">
        <v>0</v>
      </c>
      <c r="AM25" s="246">
        <f t="shared" si="35"/>
        <v>0</v>
      </c>
      <c r="AN25" s="246">
        <v>0</v>
      </c>
      <c r="AO25" s="246">
        <v>0</v>
      </c>
      <c r="AP25" s="248">
        <v>0</v>
      </c>
      <c r="AQ25" s="246">
        <v>0</v>
      </c>
      <c r="AR25" s="246">
        <v>0</v>
      </c>
      <c r="AS25" s="246">
        <v>0</v>
      </c>
      <c r="AT25" s="20">
        <v>4500</v>
      </c>
      <c r="AU25" s="20"/>
      <c r="AV25" s="20"/>
      <c r="AW25" s="20">
        <v>0</v>
      </c>
      <c r="AX25" s="20">
        <v>0</v>
      </c>
      <c r="AY25" s="20">
        <v>0</v>
      </c>
      <c r="AZ25" s="20">
        <v>0</v>
      </c>
      <c r="BA25" s="20">
        <f t="shared" si="8"/>
        <v>4500</v>
      </c>
      <c r="BB25" s="16">
        <v>4500</v>
      </c>
      <c r="BC25" s="16">
        <f t="shared" ref="BC25:BE25" si="44">+BB25</f>
        <v>4500</v>
      </c>
      <c r="BD25" s="16">
        <v>0</v>
      </c>
      <c r="BE25" s="16">
        <f t="shared" si="44"/>
        <v>0</v>
      </c>
      <c r="BF25" s="20"/>
      <c r="BG25" s="20">
        <f t="shared" si="10"/>
        <v>0</v>
      </c>
      <c r="BH25" s="16">
        <f t="shared" si="11"/>
        <v>30000</v>
      </c>
      <c r="BI25" s="16">
        <f t="shared" si="37"/>
        <v>0</v>
      </c>
      <c r="BJ25" s="16">
        <f t="shared" si="38"/>
        <v>0</v>
      </c>
      <c r="BK25" s="16">
        <f t="shared" si="39"/>
        <v>0</v>
      </c>
      <c r="BL25" s="16">
        <f t="shared" si="40"/>
        <v>0</v>
      </c>
      <c r="BM25" s="16">
        <f t="shared" si="41"/>
        <v>0</v>
      </c>
      <c r="BN25" s="16">
        <f t="shared" si="42"/>
        <v>0</v>
      </c>
      <c r="BO25" s="16">
        <f t="shared" si="24"/>
        <v>30000</v>
      </c>
      <c r="BP25" s="16">
        <f t="shared" si="25"/>
        <v>30000</v>
      </c>
      <c r="BQ25" s="16">
        <f t="shared" si="18"/>
        <v>30000</v>
      </c>
      <c r="BR25" s="16">
        <f t="shared" si="19"/>
        <v>25500</v>
      </c>
      <c r="BS25" s="16">
        <f t="shared" si="20"/>
        <v>25500</v>
      </c>
      <c r="BT25" s="20">
        <v>0</v>
      </c>
      <c r="BU25" s="51">
        <v>0</v>
      </c>
      <c r="BW25" s="17"/>
      <c r="BX25" s="18"/>
    </row>
    <row r="26" spans="1:76" ht="20.25" customHeight="1" x14ac:dyDescent="0.25">
      <c r="A26" s="279"/>
      <c r="B26" s="49" t="s">
        <v>61</v>
      </c>
      <c r="C26" s="245">
        <v>40000</v>
      </c>
      <c r="D26" s="248">
        <v>0</v>
      </c>
      <c r="E26" s="248"/>
      <c r="F26" s="248"/>
      <c r="G26" s="246">
        <v>0</v>
      </c>
      <c r="H26" s="246">
        <v>0</v>
      </c>
      <c r="I26" s="246">
        <v>0</v>
      </c>
      <c r="J26" s="246">
        <v>0</v>
      </c>
      <c r="K26" s="246">
        <f t="shared" si="4"/>
        <v>0</v>
      </c>
      <c r="L26" s="249">
        <v>0</v>
      </c>
      <c r="M26" s="249">
        <v>0</v>
      </c>
      <c r="N26" s="249">
        <v>0</v>
      </c>
      <c r="O26" s="249">
        <v>0</v>
      </c>
      <c r="P26" s="246">
        <f t="shared" si="21"/>
        <v>0</v>
      </c>
      <c r="Q26" s="246">
        <v>0</v>
      </c>
      <c r="R26" s="246">
        <v>15272</v>
      </c>
      <c r="S26" s="246"/>
      <c r="T26" s="246"/>
      <c r="U26" s="246">
        <v>0</v>
      </c>
      <c r="V26" s="246">
        <v>0</v>
      </c>
      <c r="W26" s="245">
        <v>0</v>
      </c>
      <c r="X26" s="245">
        <v>5349</v>
      </c>
      <c r="Y26" s="246">
        <f t="shared" si="5"/>
        <v>9923</v>
      </c>
      <c r="Z26" s="245">
        <v>9923</v>
      </c>
      <c r="AA26" s="245">
        <v>9923</v>
      </c>
      <c r="AB26" s="245">
        <v>9923</v>
      </c>
      <c r="AC26" s="245">
        <v>9923</v>
      </c>
      <c r="AD26" s="246">
        <f t="shared" si="22"/>
        <v>0</v>
      </c>
      <c r="AE26" s="252">
        <v>0</v>
      </c>
      <c r="AF26" s="246">
        <v>23169</v>
      </c>
      <c r="AG26" s="246"/>
      <c r="AH26" s="246"/>
      <c r="AI26" s="246"/>
      <c r="AJ26" s="246"/>
      <c r="AK26" s="246">
        <v>3912.5</v>
      </c>
      <c r="AL26" s="246">
        <v>4631</v>
      </c>
      <c r="AM26" s="246">
        <f t="shared" si="35"/>
        <v>22450.5</v>
      </c>
      <c r="AN26" s="246">
        <v>22450.5</v>
      </c>
      <c r="AO26" s="246">
        <v>22450.5</v>
      </c>
      <c r="AP26" s="248">
        <v>22450.5</v>
      </c>
      <c r="AQ26" s="246">
        <v>22450.5</v>
      </c>
      <c r="AR26" s="246">
        <v>0</v>
      </c>
      <c r="AS26" s="246">
        <v>0</v>
      </c>
      <c r="AT26" s="20">
        <v>1559</v>
      </c>
      <c r="AU26" s="20"/>
      <c r="AV26" s="20"/>
      <c r="AW26" s="20">
        <v>0</v>
      </c>
      <c r="AX26" s="20">
        <v>0</v>
      </c>
      <c r="AY26" s="20">
        <v>6067.5</v>
      </c>
      <c r="AZ26" s="20">
        <v>0</v>
      </c>
      <c r="BA26" s="20">
        <f t="shared" si="8"/>
        <v>7626.5</v>
      </c>
      <c r="BB26" s="16">
        <v>7626.5</v>
      </c>
      <c r="BC26" s="16">
        <f t="shared" ref="BC26:BE26" si="45">+BB26</f>
        <v>7626.5</v>
      </c>
      <c r="BD26" s="16">
        <f t="shared" si="45"/>
        <v>7626.5</v>
      </c>
      <c r="BE26" s="16">
        <f t="shared" si="45"/>
        <v>7626.5</v>
      </c>
      <c r="BF26" s="20"/>
      <c r="BG26" s="20">
        <f t="shared" si="10"/>
        <v>0</v>
      </c>
      <c r="BH26" s="16">
        <f t="shared" si="11"/>
        <v>40000</v>
      </c>
      <c r="BI26" s="16">
        <f t="shared" si="37"/>
        <v>0</v>
      </c>
      <c r="BJ26" s="16">
        <f t="shared" si="38"/>
        <v>0</v>
      </c>
      <c r="BK26" s="16">
        <f t="shared" si="39"/>
        <v>0</v>
      </c>
      <c r="BL26" s="16">
        <f t="shared" si="40"/>
        <v>0</v>
      </c>
      <c r="BM26" s="16">
        <f t="shared" si="41"/>
        <v>9980</v>
      </c>
      <c r="BN26" s="16">
        <f t="shared" si="42"/>
        <v>9980</v>
      </c>
      <c r="BO26" s="16">
        <f t="shared" si="24"/>
        <v>40000</v>
      </c>
      <c r="BP26" s="16">
        <f t="shared" si="25"/>
        <v>40000</v>
      </c>
      <c r="BQ26" s="16">
        <f t="shared" si="18"/>
        <v>40000</v>
      </c>
      <c r="BR26" s="16">
        <f t="shared" si="19"/>
        <v>40000</v>
      </c>
      <c r="BS26" s="16">
        <f t="shared" si="20"/>
        <v>40000</v>
      </c>
      <c r="BT26" s="20">
        <v>0</v>
      </c>
      <c r="BU26" s="51">
        <v>0</v>
      </c>
      <c r="BW26" s="17"/>
      <c r="BX26" s="18"/>
    </row>
    <row r="27" spans="1:76" ht="20.25" customHeight="1" x14ac:dyDescent="0.25">
      <c r="A27" s="280"/>
      <c r="B27" s="49" t="s">
        <v>62</v>
      </c>
      <c r="C27" s="245">
        <v>30000</v>
      </c>
      <c r="D27" s="246">
        <v>0</v>
      </c>
      <c r="E27" s="246"/>
      <c r="F27" s="246"/>
      <c r="G27" s="246">
        <v>0</v>
      </c>
      <c r="H27" s="246">
        <v>0</v>
      </c>
      <c r="I27" s="246">
        <v>0</v>
      </c>
      <c r="J27" s="246">
        <v>0</v>
      </c>
      <c r="K27" s="246">
        <f t="shared" si="4"/>
        <v>0</v>
      </c>
      <c r="L27" s="249">
        <v>0</v>
      </c>
      <c r="M27" s="249">
        <v>0</v>
      </c>
      <c r="N27" s="249">
        <v>0</v>
      </c>
      <c r="O27" s="249">
        <v>0</v>
      </c>
      <c r="P27" s="246">
        <f t="shared" si="21"/>
        <v>0</v>
      </c>
      <c r="Q27" s="246">
        <v>0</v>
      </c>
      <c r="R27" s="246">
        <v>0</v>
      </c>
      <c r="S27" s="246"/>
      <c r="T27" s="246"/>
      <c r="U27" s="246">
        <v>0</v>
      </c>
      <c r="V27" s="246">
        <v>0</v>
      </c>
      <c r="W27" s="245">
        <v>0</v>
      </c>
      <c r="X27" s="245">
        <v>0</v>
      </c>
      <c r="Y27" s="246">
        <f t="shared" si="5"/>
        <v>0</v>
      </c>
      <c r="Z27" s="245">
        <v>0</v>
      </c>
      <c r="AA27" s="245">
        <v>0</v>
      </c>
      <c r="AB27" s="245">
        <v>0</v>
      </c>
      <c r="AC27" s="245">
        <v>0</v>
      </c>
      <c r="AD27" s="246">
        <f t="shared" si="22"/>
        <v>0</v>
      </c>
      <c r="AE27" s="252">
        <v>0</v>
      </c>
      <c r="AF27" s="246">
        <v>30000</v>
      </c>
      <c r="AG27" s="246"/>
      <c r="AH27" s="246"/>
      <c r="AI27" s="246"/>
      <c r="AJ27" s="246"/>
      <c r="AK27" s="246">
        <v>16213.6</v>
      </c>
      <c r="AL27" s="246">
        <v>35314.199999999997</v>
      </c>
      <c r="AM27" s="246">
        <f t="shared" si="35"/>
        <v>10899.400000000001</v>
      </c>
      <c r="AN27" s="246">
        <v>10899.4</v>
      </c>
      <c r="AO27" s="246">
        <v>10899.4</v>
      </c>
      <c r="AP27" s="248">
        <v>10899.4</v>
      </c>
      <c r="AQ27" s="246">
        <v>10899.4</v>
      </c>
      <c r="AR27" s="246">
        <v>0</v>
      </c>
      <c r="AS27" s="246">
        <v>0</v>
      </c>
      <c r="AT27" s="20">
        <v>0</v>
      </c>
      <c r="AU27" s="20"/>
      <c r="AV27" s="20"/>
      <c r="AW27" s="20">
        <v>3313.74</v>
      </c>
      <c r="AX27" s="20">
        <v>3313.74</v>
      </c>
      <c r="AY27" s="20">
        <v>19100.599999999999</v>
      </c>
      <c r="AZ27" s="20">
        <v>0</v>
      </c>
      <c r="BA27" s="20">
        <f t="shared" si="8"/>
        <v>19100.599999999999</v>
      </c>
      <c r="BB27" s="16">
        <v>19100.599999999999</v>
      </c>
      <c r="BC27" s="16">
        <f t="shared" ref="BC27:BE27" si="46">+BB27</f>
        <v>19100.599999999999</v>
      </c>
      <c r="BD27" s="16">
        <f t="shared" si="46"/>
        <v>19100.599999999999</v>
      </c>
      <c r="BE27" s="16">
        <f t="shared" si="46"/>
        <v>19100.599999999999</v>
      </c>
      <c r="BF27" s="20"/>
      <c r="BG27" s="20">
        <f t="shared" si="10"/>
        <v>0</v>
      </c>
      <c r="BH27" s="16">
        <f t="shared" si="11"/>
        <v>30000</v>
      </c>
      <c r="BI27" s="16">
        <f t="shared" si="37"/>
        <v>0</v>
      </c>
      <c r="BJ27" s="16">
        <f t="shared" si="38"/>
        <v>0</v>
      </c>
      <c r="BK27" s="16">
        <f t="shared" si="39"/>
        <v>3313.74</v>
      </c>
      <c r="BL27" s="16">
        <f t="shared" si="40"/>
        <v>3313.74</v>
      </c>
      <c r="BM27" s="16">
        <f t="shared" si="41"/>
        <v>35314.199999999997</v>
      </c>
      <c r="BN27" s="16">
        <f t="shared" si="42"/>
        <v>35314.199999999997</v>
      </c>
      <c r="BO27" s="16">
        <f t="shared" si="24"/>
        <v>30000</v>
      </c>
      <c r="BP27" s="16">
        <f t="shared" si="25"/>
        <v>30000</v>
      </c>
      <c r="BQ27" s="16">
        <f t="shared" si="18"/>
        <v>30000</v>
      </c>
      <c r="BR27" s="16">
        <f t="shared" si="19"/>
        <v>30000</v>
      </c>
      <c r="BS27" s="16">
        <f t="shared" si="20"/>
        <v>30000</v>
      </c>
      <c r="BT27" s="20">
        <v>0</v>
      </c>
      <c r="BU27" s="51">
        <v>0</v>
      </c>
      <c r="BW27" s="17"/>
      <c r="BX27" s="18"/>
    </row>
    <row r="28" spans="1:76" s="23" customFormat="1" ht="20.25" customHeight="1" x14ac:dyDescent="0.25">
      <c r="A28" s="283" t="s">
        <v>35</v>
      </c>
      <c r="B28" s="260"/>
      <c r="C28" s="261">
        <f>SUM(C29:C30)</f>
        <v>135000</v>
      </c>
      <c r="D28" s="261">
        <f t="shared" ref="D28:AS28" si="47">SUM(D29:D30)</f>
        <v>0</v>
      </c>
      <c r="E28" s="261">
        <f t="shared" si="47"/>
        <v>0</v>
      </c>
      <c r="F28" s="261">
        <f t="shared" si="47"/>
        <v>0</v>
      </c>
      <c r="G28" s="261">
        <f t="shared" si="47"/>
        <v>0</v>
      </c>
      <c r="H28" s="261">
        <f t="shared" si="47"/>
        <v>0</v>
      </c>
      <c r="I28" s="261">
        <f t="shared" si="47"/>
        <v>0</v>
      </c>
      <c r="J28" s="261">
        <f t="shared" si="47"/>
        <v>0</v>
      </c>
      <c r="K28" s="261">
        <f t="shared" si="47"/>
        <v>0</v>
      </c>
      <c r="L28" s="261">
        <f t="shared" si="47"/>
        <v>0</v>
      </c>
      <c r="M28" s="261">
        <f t="shared" si="47"/>
        <v>0</v>
      </c>
      <c r="N28" s="261">
        <f t="shared" si="47"/>
        <v>0</v>
      </c>
      <c r="O28" s="261">
        <f t="shared" si="47"/>
        <v>0</v>
      </c>
      <c r="P28" s="261">
        <f t="shared" si="47"/>
        <v>0</v>
      </c>
      <c r="Q28" s="261">
        <f t="shared" si="47"/>
        <v>0</v>
      </c>
      <c r="R28" s="261">
        <f t="shared" si="47"/>
        <v>98415.92</v>
      </c>
      <c r="S28" s="261">
        <f t="shared" si="47"/>
        <v>0</v>
      </c>
      <c r="T28" s="261">
        <f t="shared" si="47"/>
        <v>0</v>
      </c>
      <c r="U28" s="261">
        <f t="shared" si="47"/>
        <v>0</v>
      </c>
      <c r="V28" s="261">
        <f t="shared" si="47"/>
        <v>0</v>
      </c>
      <c r="W28" s="261">
        <f t="shared" si="47"/>
        <v>22367.84</v>
      </c>
      <c r="X28" s="261">
        <f t="shared" si="47"/>
        <v>1358.8</v>
      </c>
      <c r="Y28" s="261">
        <f t="shared" si="47"/>
        <v>119424.95999999999</v>
      </c>
      <c r="Z28" s="261">
        <f t="shared" si="47"/>
        <v>119424.96000000001</v>
      </c>
      <c r="AA28" s="261">
        <f t="shared" si="47"/>
        <v>119424.96000000001</v>
      </c>
      <c r="AB28" s="261">
        <f t="shared" si="47"/>
        <v>115354.96</v>
      </c>
      <c r="AC28" s="261">
        <f t="shared" si="47"/>
        <v>115354.96</v>
      </c>
      <c r="AD28" s="261">
        <f t="shared" si="47"/>
        <v>0</v>
      </c>
      <c r="AE28" s="261">
        <v>0</v>
      </c>
      <c r="AF28" s="261">
        <f t="shared" si="47"/>
        <v>29981.84</v>
      </c>
      <c r="AG28" s="261">
        <f t="shared" si="47"/>
        <v>0</v>
      </c>
      <c r="AH28" s="261">
        <f t="shared" si="47"/>
        <v>0</v>
      </c>
      <c r="AI28" s="261">
        <f t="shared" si="47"/>
        <v>0</v>
      </c>
      <c r="AJ28" s="261">
        <f t="shared" si="47"/>
        <v>0</v>
      </c>
      <c r="AK28" s="261">
        <f t="shared" si="47"/>
        <v>9097.9</v>
      </c>
      <c r="AL28" s="261">
        <f t="shared" si="47"/>
        <v>29350.34</v>
      </c>
      <c r="AM28" s="261">
        <f t="shared" si="47"/>
        <v>9729.3999999999978</v>
      </c>
      <c r="AN28" s="261">
        <f t="shared" si="47"/>
        <v>9729.4</v>
      </c>
      <c r="AO28" s="261">
        <f t="shared" si="47"/>
        <v>9729.4</v>
      </c>
      <c r="AP28" s="261">
        <f t="shared" si="47"/>
        <v>13799.4</v>
      </c>
      <c r="AQ28" s="261">
        <f t="shared" si="47"/>
        <v>13799.4</v>
      </c>
      <c r="AR28" s="261">
        <f t="shared" si="47"/>
        <v>0</v>
      </c>
      <c r="AS28" s="261">
        <f t="shared" si="47"/>
        <v>0</v>
      </c>
      <c r="AT28" s="262">
        <f t="shared" ref="AT28:BS28" si="48">SUM(AT29:AT30)</f>
        <v>6602.24</v>
      </c>
      <c r="AU28" s="262">
        <f t="shared" si="48"/>
        <v>0</v>
      </c>
      <c r="AV28" s="262">
        <f t="shared" si="48"/>
        <v>0</v>
      </c>
      <c r="AW28" s="262">
        <f t="shared" si="48"/>
        <v>72.800000000000011</v>
      </c>
      <c r="AX28" s="262">
        <f t="shared" si="48"/>
        <v>72.800000000000011</v>
      </c>
      <c r="AY28" s="262">
        <f t="shared" si="48"/>
        <v>8389.14</v>
      </c>
      <c r="AZ28" s="262">
        <f t="shared" si="48"/>
        <v>9145.74</v>
      </c>
      <c r="BA28" s="262">
        <f t="shared" si="48"/>
        <v>5845.6399999999994</v>
      </c>
      <c r="BB28" s="262">
        <f t="shared" si="48"/>
        <v>5845.64</v>
      </c>
      <c r="BC28" s="262">
        <f t="shared" si="48"/>
        <v>5845.64</v>
      </c>
      <c r="BD28" s="262">
        <f t="shared" si="48"/>
        <v>5766.38</v>
      </c>
      <c r="BE28" s="262">
        <f t="shared" si="48"/>
        <v>5766.38</v>
      </c>
      <c r="BF28" s="262">
        <f t="shared" si="48"/>
        <v>0</v>
      </c>
      <c r="BG28" s="262">
        <f t="shared" si="48"/>
        <v>0</v>
      </c>
      <c r="BH28" s="262">
        <f t="shared" si="48"/>
        <v>135000</v>
      </c>
      <c r="BI28" s="262">
        <f t="shared" si="48"/>
        <v>0</v>
      </c>
      <c r="BJ28" s="262">
        <f t="shared" si="48"/>
        <v>0</v>
      </c>
      <c r="BK28" s="262">
        <f t="shared" si="48"/>
        <v>72.800000000000011</v>
      </c>
      <c r="BL28" s="262">
        <f t="shared" si="48"/>
        <v>72.800000000000011</v>
      </c>
      <c r="BM28" s="262">
        <f t="shared" si="48"/>
        <v>39854.879999999997</v>
      </c>
      <c r="BN28" s="262">
        <f t="shared" si="48"/>
        <v>39854.879999999997</v>
      </c>
      <c r="BO28" s="262">
        <f>SUM(BO29:BO30)</f>
        <v>135000</v>
      </c>
      <c r="BP28" s="262">
        <f t="shared" si="48"/>
        <v>135000</v>
      </c>
      <c r="BQ28" s="262">
        <f t="shared" si="48"/>
        <v>135000</v>
      </c>
      <c r="BR28" s="262">
        <f t="shared" si="48"/>
        <v>134920.74</v>
      </c>
      <c r="BS28" s="262">
        <f t="shared" si="48"/>
        <v>134920.74</v>
      </c>
      <c r="BT28" s="262">
        <f t="shared" ref="BT28:BU28" si="49">SUM(BT29:BT30)</f>
        <v>0</v>
      </c>
      <c r="BU28" s="262">
        <f t="shared" si="49"/>
        <v>0</v>
      </c>
      <c r="BW28" s="24"/>
      <c r="BX28" s="25"/>
    </row>
    <row r="29" spans="1:76" ht="20.25" customHeight="1" x14ac:dyDescent="0.25">
      <c r="A29" s="279"/>
      <c r="B29" s="49" t="s">
        <v>63</v>
      </c>
      <c r="C29" s="245">
        <v>130000</v>
      </c>
      <c r="D29" s="246">
        <v>0</v>
      </c>
      <c r="E29" s="246"/>
      <c r="F29" s="246"/>
      <c r="G29" s="246">
        <v>0</v>
      </c>
      <c r="H29" s="246">
        <v>0</v>
      </c>
      <c r="I29" s="246">
        <v>0</v>
      </c>
      <c r="J29" s="246">
        <v>0</v>
      </c>
      <c r="K29" s="246">
        <f t="shared" si="4"/>
        <v>0</v>
      </c>
      <c r="L29" s="249">
        <v>0</v>
      </c>
      <c r="M29" s="249">
        <v>0</v>
      </c>
      <c r="N29" s="249">
        <v>0</v>
      </c>
      <c r="O29" s="249">
        <v>0</v>
      </c>
      <c r="P29" s="246">
        <f t="shared" si="21"/>
        <v>0</v>
      </c>
      <c r="Q29" s="246">
        <v>0</v>
      </c>
      <c r="R29" s="246">
        <v>93415.92</v>
      </c>
      <c r="S29" s="246"/>
      <c r="T29" s="246"/>
      <c r="U29" s="246">
        <v>0</v>
      </c>
      <c r="V29" s="246">
        <v>0</v>
      </c>
      <c r="W29" s="245">
        <v>22367.84</v>
      </c>
      <c r="X29" s="245">
        <v>1358.8</v>
      </c>
      <c r="Y29" s="246">
        <f t="shared" si="5"/>
        <v>114424.95999999999</v>
      </c>
      <c r="Z29" s="245">
        <v>114424.96000000001</v>
      </c>
      <c r="AA29" s="245">
        <v>114424.96000000001</v>
      </c>
      <c r="AB29" s="245">
        <v>110354.96</v>
      </c>
      <c r="AC29" s="245">
        <v>110354.96</v>
      </c>
      <c r="AD29" s="246">
        <f t="shared" si="22"/>
        <v>0</v>
      </c>
      <c r="AE29" s="252">
        <v>0</v>
      </c>
      <c r="AF29" s="246">
        <v>29981.84</v>
      </c>
      <c r="AG29" s="246"/>
      <c r="AH29" s="246"/>
      <c r="AI29" s="246"/>
      <c r="AJ29" s="246"/>
      <c r="AK29" s="246">
        <v>9097.9</v>
      </c>
      <c r="AL29" s="246">
        <v>29350.34</v>
      </c>
      <c r="AM29" s="246">
        <f t="shared" ref="AM29:AM30" si="50">+AF29+AG29-AH29+AI29-AJ29+AK29-AL29</f>
        <v>9729.3999999999978</v>
      </c>
      <c r="AN29" s="246">
        <v>9729.4</v>
      </c>
      <c r="AO29" s="246">
        <v>9729.4</v>
      </c>
      <c r="AP29" s="248">
        <v>13799.4</v>
      </c>
      <c r="AQ29" s="246">
        <v>13799.4</v>
      </c>
      <c r="AR29" s="246"/>
      <c r="AS29" s="246">
        <v>0</v>
      </c>
      <c r="AT29" s="20">
        <v>6602.24</v>
      </c>
      <c r="AU29" s="20"/>
      <c r="AV29" s="20"/>
      <c r="AW29" s="20">
        <v>72.800000000000011</v>
      </c>
      <c r="AX29" s="20">
        <v>72.800000000000011</v>
      </c>
      <c r="AY29" s="20">
        <v>8389.14</v>
      </c>
      <c r="AZ29" s="20">
        <v>9145.74</v>
      </c>
      <c r="BA29" s="20">
        <f t="shared" si="8"/>
        <v>5845.6399999999994</v>
      </c>
      <c r="BB29" s="16">
        <v>5845.64</v>
      </c>
      <c r="BC29" s="16">
        <f t="shared" ref="BC29:BE29" si="51">+BB29</f>
        <v>5845.64</v>
      </c>
      <c r="BD29" s="16">
        <v>5766.38</v>
      </c>
      <c r="BE29" s="16">
        <f t="shared" si="51"/>
        <v>5766.38</v>
      </c>
      <c r="BF29" s="20"/>
      <c r="BG29" s="20">
        <f t="shared" si="10"/>
        <v>0</v>
      </c>
      <c r="BH29" s="16">
        <f t="shared" si="11"/>
        <v>130000</v>
      </c>
      <c r="BI29" s="16">
        <f t="shared" ref="BI29:BI30" si="52">+E29+S29+AG29+AU29</f>
        <v>0</v>
      </c>
      <c r="BJ29" s="16">
        <f t="shared" ref="BJ29:BJ30" si="53">+F29+T29+AH29+AV29</f>
        <v>0</v>
      </c>
      <c r="BK29" s="16">
        <f t="shared" ref="BK29:BK30" si="54">+G29+U29+AI29+AW29</f>
        <v>72.800000000000011</v>
      </c>
      <c r="BL29" s="16">
        <f t="shared" ref="BL29:BL30" si="55">+H29+V29+AJ29+AX29</f>
        <v>72.800000000000011</v>
      </c>
      <c r="BM29" s="16">
        <f t="shared" ref="BM29:BM30" si="56">+I29+W29+AK29+AY29</f>
        <v>39854.879999999997</v>
      </c>
      <c r="BN29" s="16">
        <f t="shared" ref="BN29:BN30" si="57">+J29+X29+AL29+AZ29</f>
        <v>39854.879999999997</v>
      </c>
      <c r="BO29" s="16">
        <f t="shared" si="24"/>
        <v>130000</v>
      </c>
      <c r="BP29" s="16">
        <f t="shared" si="25"/>
        <v>130000</v>
      </c>
      <c r="BQ29" s="16">
        <f t="shared" si="18"/>
        <v>130000</v>
      </c>
      <c r="BR29" s="16">
        <f t="shared" si="19"/>
        <v>129920.74</v>
      </c>
      <c r="BS29" s="16">
        <f t="shared" si="20"/>
        <v>129920.74</v>
      </c>
      <c r="BT29" s="20">
        <v>0</v>
      </c>
      <c r="BU29" s="51">
        <v>0</v>
      </c>
      <c r="BW29" s="17"/>
      <c r="BX29" s="18"/>
    </row>
    <row r="30" spans="1:76" ht="20.25" customHeight="1" x14ac:dyDescent="0.25">
      <c r="A30" s="280"/>
      <c r="B30" s="49" t="s">
        <v>36</v>
      </c>
      <c r="C30" s="245">
        <v>5000</v>
      </c>
      <c r="D30" s="246">
        <v>0</v>
      </c>
      <c r="E30" s="246"/>
      <c r="F30" s="246"/>
      <c r="G30" s="246">
        <v>0</v>
      </c>
      <c r="H30" s="246">
        <v>0</v>
      </c>
      <c r="I30" s="246">
        <v>0</v>
      </c>
      <c r="J30" s="246">
        <v>0</v>
      </c>
      <c r="K30" s="246">
        <f t="shared" si="4"/>
        <v>0</v>
      </c>
      <c r="L30" s="249">
        <v>0</v>
      </c>
      <c r="M30" s="249">
        <v>0</v>
      </c>
      <c r="N30" s="249">
        <v>0</v>
      </c>
      <c r="O30" s="249">
        <v>0</v>
      </c>
      <c r="P30" s="246">
        <f t="shared" si="21"/>
        <v>0</v>
      </c>
      <c r="Q30" s="246">
        <v>0</v>
      </c>
      <c r="R30" s="246">
        <v>5000</v>
      </c>
      <c r="S30" s="246"/>
      <c r="T30" s="246"/>
      <c r="U30" s="246">
        <v>0</v>
      </c>
      <c r="V30" s="246">
        <v>0</v>
      </c>
      <c r="W30" s="245">
        <v>0</v>
      </c>
      <c r="X30" s="245">
        <v>0</v>
      </c>
      <c r="Y30" s="246">
        <f t="shared" si="5"/>
        <v>5000</v>
      </c>
      <c r="Z30" s="245">
        <v>5000</v>
      </c>
      <c r="AA30" s="245">
        <v>5000</v>
      </c>
      <c r="AB30" s="245">
        <v>5000</v>
      </c>
      <c r="AC30" s="245">
        <v>5000</v>
      </c>
      <c r="AD30" s="246">
        <f t="shared" si="22"/>
        <v>0</v>
      </c>
      <c r="AE30" s="252">
        <v>0</v>
      </c>
      <c r="AF30" s="246">
        <v>0</v>
      </c>
      <c r="AG30" s="246"/>
      <c r="AH30" s="246"/>
      <c r="AI30" s="246"/>
      <c r="AJ30" s="246"/>
      <c r="AK30" s="246">
        <v>0</v>
      </c>
      <c r="AL30" s="246">
        <v>0</v>
      </c>
      <c r="AM30" s="246">
        <f t="shared" si="50"/>
        <v>0</v>
      </c>
      <c r="AN30" s="246">
        <v>0</v>
      </c>
      <c r="AO30" s="246">
        <v>0</v>
      </c>
      <c r="AP30" s="248">
        <v>0</v>
      </c>
      <c r="AQ30" s="246">
        <v>0</v>
      </c>
      <c r="AR30" s="246"/>
      <c r="AS30" s="246">
        <v>0</v>
      </c>
      <c r="AT30" s="20">
        <v>0</v>
      </c>
      <c r="AU30" s="20"/>
      <c r="AV30" s="20"/>
      <c r="AW30" s="20">
        <v>0</v>
      </c>
      <c r="AX30" s="20">
        <v>0</v>
      </c>
      <c r="AY30" s="20">
        <v>0</v>
      </c>
      <c r="AZ30" s="20">
        <v>0</v>
      </c>
      <c r="BA30" s="20">
        <f t="shared" si="8"/>
        <v>0</v>
      </c>
      <c r="BB30" s="16"/>
      <c r="BC30" s="16">
        <f t="shared" ref="BC30:BE30" si="58">+BB30</f>
        <v>0</v>
      </c>
      <c r="BD30" s="16">
        <f t="shared" si="58"/>
        <v>0</v>
      </c>
      <c r="BE30" s="16">
        <f t="shared" si="58"/>
        <v>0</v>
      </c>
      <c r="BF30" s="20"/>
      <c r="BG30" s="20">
        <v>0</v>
      </c>
      <c r="BH30" s="16">
        <f t="shared" si="11"/>
        <v>5000</v>
      </c>
      <c r="BI30" s="16">
        <f t="shared" si="52"/>
        <v>0</v>
      </c>
      <c r="BJ30" s="16">
        <f t="shared" si="53"/>
        <v>0</v>
      </c>
      <c r="BK30" s="16">
        <f t="shared" si="54"/>
        <v>0</v>
      </c>
      <c r="BL30" s="16">
        <f t="shared" si="55"/>
        <v>0</v>
      </c>
      <c r="BM30" s="16">
        <f t="shared" si="56"/>
        <v>0</v>
      </c>
      <c r="BN30" s="16">
        <f t="shared" si="57"/>
        <v>0</v>
      </c>
      <c r="BO30" s="16">
        <f t="shared" si="24"/>
        <v>5000</v>
      </c>
      <c r="BP30" s="16">
        <f t="shared" si="25"/>
        <v>5000</v>
      </c>
      <c r="BQ30" s="16">
        <f t="shared" si="18"/>
        <v>5000</v>
      </c>
      <c r="BR30" s="16">
        <f t="shared" si="19"/>
        <v>5000</v>
      </c>
      <c r="BS30" s="16">
        <f t="shared" si="20"/>
        <v>5000</v>
      </c>
      <c r="BT30" s="20">
        <v>0</v>
      </c>
      <c r="BU30" s="51">
        <v>0</v>
      </c>
      <c r="BW30" s="17"/>
      <c r="BX30" s="18"/>
    </row>
    <row r="31" spans="1:76" s="23" customFormat="1" ht="20.25" customHeight="1" x14ac:dyDescent="0.25">
      <c r="A31" s="283" t="s">
        <v>91</v>
      </c>
      <c r="B31" s="260"/>
      <c r="C31" s="261">
        <f>SUM(C32:C34)</f>
        <v>920000</v>
      </c>
      <c r="D31" s="261">
        <f t="shared" ref="D31:AS31" si="59">SUM(D32:D34)</f>
        <v>26296</v>
      </c>
      <c r="E31" s="261">
        <f t="shared" si="59"/>
        <v>0</v>
      </c>
      <c r="F31" s="261">
        <f t="shared" si="59"/>
        <v>0</v>
      </c>
      <c r="G31" s="261">
        <f t="shared" si="59"/>
        <v>0</v>
      </c>
      <c r="H31" s="261">
        <f t="shared" si="59"/>
        <v>0</v>
      </c>
      <c r="I31" s="261">
        <f t="shared" si="59"/>
        <v>0</v>
      </c>
      <c r="J31" s="261">
        <f t="shared" si="59"/>
        <v>0</v>
      </c>
      <c r="K31" s="261">
        <f t="shared" si="59"/>
        <v>26296</v>
      </c>
      <c r="L31" s="261">
        <f t="shared" si="59"/>
        <v>26296</v>
      </c>
      <c r="M31" s="261">
        <f t="shared" si="59"/>
        <v>26296</v>
      </c>
      <c r="N31" s="261">
        <f t="shared" si="59"/>
        <v>26296</v>
      </c>
      <c r="O31" s="261">
        <f t="shared" si="59"/>
        <v>26296</v>
      </c>
      <c r="P31" s="261">
        <f t="shared" si="59"/>
        <v>0</v>
      </c>
      <c r="Q31" s="261">
        <f t="shared" si="59"/>
        <v>0</v>
      </c>
      <c r="R31" s="261">
        <f t="shared" si="59"/>
        <v>473295</v>
      </c>
      <c r="S31" s="261">
        <f t="shared" si="59"/>
        <v>0</v>
      </c>
      <c r="T31" s="261">
        <f t="shared" si="59"/>
        <v>0</v>
      </c>
      <c r="U31" s="261">
        <f t="shared" si="59"/>
        <v>0</v>
      </c>
      <c r="V31" s="261">
        <f t="shared" si="59"/>
        <v>0</v>
      </c>
      <c r="W31" s="261">
        <f t="shared" si="59"/>
        <v>27596</v>
      </c>
      <c r="X31" s="261">
        <f t="shared" si="59"/>
        <v>161100.46</v>
      </c>
      <c r="Y31" s="261">
        <f t="shared" si="59"/>
        <v>339790.54</v>
      </c>
      <c r="Z31" s="261">
        <f t="shared" si="59"/>
        <v>339790.54</v>
      </c>
      <c r="AA31" s="261">
        <f t="shared" si="59"/>
        <v>339790.54</v>
      </c>
      <c r="AB31" s="261">
        <f t="shared" si="59"/>
        <v>339790.54</v>
      </c>
      <c r="AC31" s="261">
        <f t="shared" si="59"/>
        <v>339790.54</v>
      </c>
      <c r="AD31" s="261">
        <f t="shared" si="59"/>
        <v>0</v>
      </c>
      <c r="AE31" s="261">
        <v>0</v>
      </c>
      <c r="AF31" s="261">
        <f t="shared" si="59"/>
        <v>376304</v>
      </c>
      <c r="AG31" s="261">
        <f t="shared" si="59"/>
        <v>0</v>
      </c>
      <c r="AH31" s="261">
        <f t="shared" si="59"/>
        <v>0</v>
      </c>
      <c r="AI31" s="261">
        <f t="shared" si="59"/>
        <v>0</v>
      </c>
      <c r="AJ31" s="261">
        <f t="shared" si="59"/>
        <v>0</v>
      </c>
      <c r="AK31" s="261">
        <f t="shared" si="59"/>
        <v>306351.51999999996</v>
      </c>
      <c r="AL31" s="261">
        <f t="shared" si="59"/>
        <v>588554.42999999993</v>
      </c>
      <c r="AM31" s="261">
        <f t="shared" si="59"/>
        <v>94101.090000000084</v>
      </c>
      <c r="AN31" s="261">
        <f t="shared" si="59"/>
        <v>94101.090000000011</v>
      </c>
      <c r="AO31" s="261">
        <f t="shared" si="59"/>
        <v>94101.090000000011</v>
      </c>
      <c r="AP31" s="261">
        <f t="shared" si="59"/>
        <v>94101.090000000011</v>
      </c>
      <c r="AQ31" s="261">
        <f t="shared" si="59"/>
        <v>94101.090000000011</v>
      </c>
      <c r="AR31" s="261">
        <f t="shared" si="59"/>
        <v>0</v>
      </c>
      <c r="AS31" s="261">
        <f t="shared" si="59"/>
        <v>0</v>
      </c>
      <c r="AT31" s="262">
        <f t="shared" ref="AT31:BS31" si="60">SUM(AT32:AT34)</f>
        <v>44105</v>
      </c>
      <c r="AU31" s="262">
        <f t="shared" si="60"/>
        <v>0</v>
      </c>
      <c r="AV31" s="262">
        <f t="shared" si="60"/>
        <v>0</v>
      </c>
      <c r="AW31" s="262">
        <f t="shared" si="60"/>
        <v>212131.36999999988</v>
      </c>
      <c r="AX31" s="262">
        <f t="shared" si="60"/>
        <v>212131.37</v>
      </c>
      <c r="AY31" s="262">
        <f t="shared" si="60"/>
        <v>451924.76999999996</v>
      </c>
      <c r="AZ31" s="262">
        <f t="shared" si="60"/>
        <v>36217.399999999994</v>
      </c>
      <c r="BA31" s="262">
        <f t="shared" si="60"/>
        <v>459812.36999999988</v>
      </c>
      <c r="BB31" s="262">
        <f t="shared" si="60"/>
        <v>459812.37000000005</v>
      </c>
      <c r="BC31" s="262">
        <f t="shared" si="60"/>
        <v>459812.37000000005</v>
      </c>
      <c r="BD31" s="262">
        <f t="shared" si="60"/>
        <v>459723.79000000004</v>
      </c>
      <c r="BE31" s="262">
        <f t="shared" si="60"/>
        <v>459723.79000000004</v>
      </c>
      <c r="BF31" s="262">
        <f t="shared" si="60"/>
        <v>0</v>
      </c>
      <c r="BG31" s="262">
        <f t="shared" si="60"/>
        <v>0</v>
      </c>
      <c r="BH31" s="262">
        <f t="shared" si="60"/>
        <v>920000</v>
      </c>
      <c r="BI31" s="262">
        <f t="shared" si="60"/>
        <v>0</v>
      </c>
      <c r="BJ31" s="262">
        <f t="shared" si="60"/>
        <v>0</v>
      </c>
      <c r="BK31" s="262">
        <f t="shared" si="60"/>
        <v>212131.36999999988</v>
      </c>
      <c r="BL31" s="262">
        <f t="shared" si="60"/>
        <v>212131.37</v>
      </c>
      <c r="BM31" s="262">
        <f t="shared" si="60"/>
        <v>785872.2899999998</v>
      </c>
      <c r="BN31" s="262">
        <f t="shared" si="60"/>
        <v>785872.2899999998</v>
      </c>
      <c r="BO31" s="262">
        <f>SUM(BO32:BO34)</f>
        <v>919999.99999999988</v>
      </c>
      <c r="BP31" s="262">
        <f t="shared" si="60"/>
        <v>920000</v>
      </c>
      <c r="BQ31" s="262">
        <f t="shared" si="60"/>
        <v>920000</v>
      </c>
      <c r="BR31" s="262">
        <f t="shared" si="60"/>
        <v>919911.42</v>
      </c>
      <c r="BS31" s="262">
        <f t="shared" si="60"/>
        <v>919911.42</v>
      </c>
      <c r="BT31" s="262">
        <f t="shared" ref="BT31:BU31" si="61">SUM(BT32:BT34)</f>
        <v>0</v>
      </c>
      <c r="BU31" s="262">
        <f t="shared" si="61"/>
        <v>0</v>
      </c>
      <c r="BW31" s="24"/>
      <c r="BX31" s="25"/>
    </row>
    <row r="32" spans="1:76" ht="20.25" customHeight="1" x14ac:dyDescent="0.25">
      <c r="A32" s="279"/>
      <c r="B32" s="49" t="s">
        <v>43</v>
      </c>
      <c r="C32" s="245">
        <v>850000</v>
      </c>
      <c r="D32" s="246">
        <v>8700</v>
      </c>
      <c r="E32" s="246"/>
      <c r="F32" s="246"/>
      <c r="G32" s="246">
        <v>0</v>
      </c>
      <c r="H32" s="246">
        <v>0</v>
      </c>
      <c r="I32" s="246">
        <v>0</v>
      </c>
      <c r="J32" s="246">
        <v>0</v>
      </c>
      <c r="K32" s="246">
        <f t="shared" si="4"/>
        <v>8700</v>
      </c>
      <c r="L32" s="249">
        <v>8700</v>
      </c>
      <c r="M32" s="249">
        <v>8700</v>
      </c>
      <c r="N32" s="249">
        <v>8700</v>
      </c>
      <c r="O32" s="249">
        <v>8700</v>
      </c>
      <c r="P32" s="246">
        <f t="shared" si="21"/>
        <v>0</v>
      </c>
      <c r="Q32" s="246">
        <v>0</v>
      </c>
      <c r="R32" s="246">
        <v>433525</v>
      </c>
      <c r="S32" s="246"/>
      <c r="T32" s="246"/>
      <c r="U32" s="246">
        <v>0</v>
      </c>
      <c r="V32" s="246">
        <v>0</v>
      </c>
      <c r="W32" s="245">
        <v>24358</v>
      </c>
      <c r="X32" s="245">
        <v>152153.74</v>
      </c>
      <c r="Y32" s="246">
        <f t="shared" si="5"/>
        <v>305729.26</v>
      </c>
      <c r="Z32" s="245">
        <v>305729.26</v>
      </c>
      <c r="AA32" s="245">
        <v>305729.26</v>
      </c>
      <c r="AB32" s="245">
        <v>305729.26</v>
      </c>
      <c r="AC32" s="245">
        <v>305729.26</v>
      </c>
      <c r="AD32" s="246">
        <f t="shared" si="22"/>
        <v>0</v>
      </c>
      <c r="AE32" s="252">
        <v>0</v>
      </c>
      <c r="AF32" s="246">
        <v>376070</v>
      </c>
      <c r="AG32" s="246"/>
      <c r="AH32" s="246"/>
      <c r="AI32" s="246"/>
      <c r="AJ32" s="246"/>
      <c r="AK32" s="246">
        <v>300143.25999999995</v>
      </c>
      <c r="AL32" s="246">
        <v>586685.04999999993</v>
      </c>
      <c r="AM32" s="246">
        <f t="shared" ref="AM32:AM34" si="62">+AF32+AG32-AH32+AI32-AJ32+AK32-AL32</f>
        <v>89528.210000000079</v>
      </c>
      <c r="AN32" s="246">
        <v>89528.21</v>
      </c>
      <c r="AO32" s="246">
        <v>89528.21</v>
      </c>
      <c r="AP32" s="248">
        <v>89528.21</v>
      </c>
      <c r="AQ32" s="246">
        <v>89528.21</v>
      </c>
      <c r="AR32" s="246"/>
      <c r="AS32" s="246">
        <v>0</v>
      </c>
      <c r="AT32" s="20">
        <v>31705</v>
      </c>
      <c r="AU32" s="20"/>
      <c r="AV32" s="20"/>
      <c r="AW32" s="20">
        <v>206806.36999999988</v>
      </c>
      <c r="AX32" s="20">
        <v>206806.37</v>
      </c>
      <c r="AY32" s="20">
        <v>449507.50999999995</v>
      </c>
      <c r="AZ32" s="20">
        <v>35169.979999999996</v>
      </c>
      <c r="BA32" s="20">
        <f t="shared" si="8"/>
        <v>446042.52999999985</v>
      </c>
      <c r="BB32" s="16">
        <v>446042.53</v>
      </c>
      <c r="BC32" s="16">
        <f t="shared" ref="BC32:BE32" si="63">+BB32</f>
        <v>446042.53</v>
      </c>
      <c r="BD32" s="16">
        <f t="shared" si="63"/>
        <v>446042.53</v>
      </c>
      <c r="BE32" s="16">
        <f t="shared" si="63"/>
        <v>446042.53</v>
      </c>
      <c r="BF32" s="20"/>
      <c r="BG32" s="20">
        <f t="shared" si="10"/>
        <v>0</v>
      </c>
      <c r="BH32" s="16">
        <f t="shared" si="11"/>
        <v>850000</v>
      </c>
      <c r="BI32" s="16">
        <f t="shared" ref="BI32:BI34" si="64">+E32+S32+AG32+AU32</f>
        <v>0</v>
      </c>
      <c r="BJ32" s="16">
        <f t="shared" ref="BJ32:BJ34" si="65">+F32+T32+AH32+AV32</f>
        <v>0</v>
      </c>
      <c r="BK32" s="16">
        <f t="shared" ref="BK32:BK34" si="66">+G32+U32+AI32+AW32</f>
        <v>206806.36999999988</v>
      </c>
      <c r="BL32" s="16">
        <f t="shared" ref="BL32:BL34" si="67">+H32+V32+AJ32+AX32</f>
        <v>206806.37</v>
      </c>
      <c r="BM32" s="16">
        <f t="shared" ref="BM32:BM34" si="68">+I32+W32+AK32+AY32</f>
        <v>774008.7699999999</v>
      </c>
      <c r="BN32" s="16">
        <f t="shared" ref="BN32:BN34" si="69">+J32+X32+AL32+AZ32</f>
        <v>774008.7699999999</v>
      </c>
      <c r="BO32" s="16">
        <f t="shared" si="24"/>
        <v>849999.99999999988</v>
      </c>
      <c r="BP32" s="16">
        <f t="shared" si="25"/>
        <v>850000</v>
      </c>
      <c r="BQ32" s="16">
        <f t="shared" si="18"/>
        <v>850000</v>
      </c>
      <c r="BR32" s="16">
        <f t="shared" si="19"/>
        <v>850000</v>
      </c>
      <c r="BS32" s="16">
        <f t="shared" si="20"/>
        <v>850000</v>
      </c>
      <c r="BT32" s="20">
        <v>0</v>
      </c>
      <c r="BU32" s="51">
        <v>0</v>
      </c>
      <c r="BW32" s="17"/>
      <c r="BX32" s="18"/>
    </row>
    <row r="33" spans="1:76" s="23" customFormat="1" ht="20.25" customHeight="1" x14ac:dyDescent="0.25">
      <c r="A33" s="279"/>
      <c r="B33" s="49" t="s">
        <v>37</v>
      </c>
      <c r="C33" s="245">
        <v>30000</v>
      </c>
      <c r="D33" s="245">
        <v>0</v>
      </c>
      <c r="E33" s="245"/>
      <c r="F33" s="245"/>
      <c r="G33" s="245">
        <v>0</v>
      </c>
      <c r="H33" s="245">
        <v>0</v>
      </c>
      <c r="I33" s="245">
        <v>0</v>
      </c>
      <c r="J33" s="245">
        <v>0</v>
      </c>
      <c r="K33" s="245">
        <f t="shared" si="4"/>
        <v>0</v>
      </c>
      <c r="L33" s="254">
        <v>0</v>
      </c>
      <c r="M33" s="254">
        <v>0</v>
      </c>
      <c r="N33" s="254">
        <v>0</v>
      </c>
      <c r="O33" s="254">
        <v>0</v>
      </c>
      <c r="P33" s="245">
        <f t="shared" si="21"/>
        <v>0</v>
      </c>
      <c r="Q33" s="245">
        <v>0</v>
      </c>
      <c r="R33" s="245">
        <v>17600</v>
      </c>
      <c r="S33" s="245"/>
      <c r="T33" s="245"/>
      <c r="U33" s="245">
        <v>0</v>
      </c>
      <c r="V33" s="245">
        <v>0</v>
      </c>
      <c r="W33" s="245">
        <v>3238</v>
      </c>
      <c r="X33" s="245">
        <v>4006.8999999999996</v>
      </c>
      <c r="Y33" s="245">
        <f t="shared" si="5"/>
        <v>16831.099999999999</v>
      </c>
      <c r="Z33" s="245">
        <v>16831.099999999999</v>
      </c>
      <c r="AA33" s="245">
        <v>16831.099999999999</v>
      </c>
      <c r="AB33" s="245">
        <v>16831.099999999999</v>
      </c>
      <c r="AC33" s="245">
        <v>16831.099999999999</v>
      </c>
      <c r="AD33" s="245">
        <f t="shared" si="22"/>
        <v>0</v>
      </c>
      <c r="AE33" s="252">
        <v>0</v>
      </c>
      <c r="AF33" s="245">
        <v>0</v>
      </c>
      <c r="AG33" s="245"/>
      <c r="AH33" s="245"/>
      <c r="AI33" s="245"/>
      <c r="AJ33" s="245"/>
      <c r="AK33" s="245">
        <v>700</v>
      </c>
      <c r="AL33" s="245">
        <v>700</v>
      </c>
      <c r="AM33" s="246">
        <f t="shared" si="62"/>
        <v>0</v>
      </c>
      <c r="AN33" s="245">
        <v>0</v>
      </c>
      <c r="AO33" s="245">
        <v>0</v>
      </c>
      <c r="AP33" s="245">
        <v>0</v>
      </c>
      <c r="AQ33" s="245">
        <v>0</v>
      </c>
      <c r="AR33" s="245"/>
      <c r="AS33" s="246">
        <v>0</v>
      </c>
      <c r="AT33" s="16">
        <v>12400</v>
      </c>
      <c r="AU33" s="16"/>
      <c r="AV33" s="16"/>
      <c r="AW33" s="16">
        <v>5000</v>
      </c>
      <c r="AX33" s="16">
        <v>5000</v>
      </c>
      <c r="AY33" s="16">
        <v>1816.3199999999997</v>
      </c>
      <c r="AZ33" s="16">
        <v>1047.42</v>
      </c>
      <c r="BA33" s="20">
        <f t="shared" si="8"/>
        <v>13168.9</v>
      </c>
      <c r="BB33" s="16">
        <v>13168.9</v>
      </c>
      <c r="BC33" s="16">
        <f t="shared" ref="BC33:BE33" si="70">+BB33</f>
        <v>13168.9</v>
      </c>
      <c r="BD33" s="16">
        <v>13080.32</v>
      </c>
      <c r="BE33" s="16">
        <f t="shared" si="70"/>
        <v>13080.32</v>
      </c>
      <c r="BF33" s="16"/>
      <c r="BG33" s="16">
        <f t="shared" si="10"/>
        <v>0</v>
      </c>
      <c r="BH33" s="16">
        <f t="shared" si="11"/>
        <v>30000</v>
      </c>
      <c r="BI33" s="16">
        <f t="shared" si="64"/>
        <v>0</v>
      </c>
      <c r="BJ33" s="16">
        <f t="shared" si="65"/>
        <v>0</v>
      </c>
      <c r="BK33" s="16">
        <f t="shared" si="66"/>
        <v>5000</v>
      </c>
      <c r="BL33" s="16">
        <f t="shared" si="67"/>
        <v>5000</v>
      </c>
      <c r="BM33" s="16">
        <f>+I33+W33+AK33+AY33</f>
        <v>5754.32</v>
      </c>
      <c r="BN33" s="16">
        <f t="shared" si="69"/>
        <v>5754.32</v>
      </c>
      <c r="BO33" s="16">
        <f t="shared" si="24"/>
        <v>30000</v>
      </c>
      <c r="BP33" s="16">
        <f t="shared" si="25"/>
        <v>30000</v>
      </c>
      <c r="BQ33" s="16">
        <f t="shared" si="18"/>
        <v>30000</v>
      </c>
      <c r="BR33" s="16">
        <f t="shared" si="19"/>
        <v>29911.42</v>
      </c>
      <c r="BS33" s="16">
        <f t="shared" si="20"/>
        <v>29911.42</v>
      </c>
      <c r="BT33" s="20">
        <v>0</v>
      </c>
      <c r="BU33" s="53">
        <v>0</v>
      </c>
      <c r="BW33" s="24"/>
      <c r="BX33" s="25"/>
    </row>
    <row r="34" spans="1:76" s="23" customFormat="1" ht="20.25" customHeight="1" x14ac:dyDescent="0.25">
      <c r="A34" s="280"/>
      <c r="B34" s="49" t="s">
        <v>38</v>
      </c>
      <c r="C34" s="245">
        <v>40000</v>
      </c>
      <c r="D34" s="245">
        <v>17596</v>
      </c>
      <c r="E34" s="245"/>
      <c r="F34" s="245"/>
      <c r="G34" s="245">
        <v>0</v>
      </c>
      <c r="H34" s="245">
        <v>0</v>
      </c>
      <c r="I34" s="245">
        <v>0</v>
      </c>
      <c r="J34" s="245">
        <v>0</v>
      </c>
      <c r="K34" s="245">
        <f t="shared" si="4"/>
        <v>17596</v>
      </c>
      <c r="L34" s="254">
        <v>17596</v>
      </c>
      <c r="M34" s="254">
        <v>17596</v>
      </c>
      <c r="N34" s="254">
        <v>17596</v>
      </c>
      <c r="O34" s="254">
        <v>17596</v>
      </c>
      <c r="P34" s="245">
        <f t="shared" si="21"/>
        <v>0</v>
      </c>
      <c r="Q34" s="245">
        <v>0</v>
      </c>
      <c r="R34" s="245">
        <v>22170</v>
      </c>
      <c r="S34" s="245"/>
      <c r="T34" s="245"/>
      <c r="U34" s="245">
        <v>0</v>
      </c>
      <c r="V34" s="245">
        <v>0</v>
      </c>
      <c r="W34" s="245">
        <v>0</v>
      </c>
      <c r="X34" s="245">
        <v>4939.82</v>
      </c>
      <c r="Y34" s="245">
        <f t="shared" si="5"/>
        <v>17230.18</v>
      </c>
      <c r="Z34" s="245">
        <v>17230.18</v>
      </c>
      <c r="AA34" s="245">
        <v>17230.18</v>
      </c>
      <c r="AB34" s="245">
        <v>17230.18</v>
      </c>
      <c r="AC34" s="245">
        <v>17230.18</v>
      </c>
      <c r="AD34" s="245">
        <f t="shared" si="22"/>
        <v>0</v>
      </c>
      <c r="AE34" s="252">
        <v>0</v>
      </c>
      <c r="AF34" s="245">
        <v>234</v>
      </c>
      <c r="AG34" s="245"/>
      <c r="AH34" s="245"/>
      <c r="AI34" s="245"/>
      <c r="AJ34" s="245"/>
      <c r="AK34" s="245">
        <v>5508.26</v>
      </c>
      <c r="AL34" s="245">
        <v>1169.3800000000001</v>
      </c>
      <c r="AM34" s="246">
        <f t="shared" si="62"/>
        <v>4572.88</v>
      </c>
      <c r="AN34" s="245">
        <v>4572.88</v>
      </c>
      <c r="AO34" s="245">
        <v>4572.88</v>
      </c>
      <c r="AP34" s="245">
        <v>4572.88</v>
      </c>
      <c r="AQ34" s="245">
        <v>4572.88</v>
      </c>
      <c r="AR34" s="245"/>
      <c r="AS34" s="246">
        <v>0</v>
      </c>
      <c r="AT34" s="16">
        <v>0</v>
      </c>
      <c r="AU34" s="16"/>
      <c r="AV34" s="16"/>
      <c r="AW34" s="16">
        <v>325</v>
      </c>
      <c r="AX34" s="16">
        <v>325</v>
      </c>
      <c r="AY34" s="16">
        <v>600.94000000000005</v>
      </c>
      <c r="AZ34" s="16">
        <v>0</v>
      </c>
      <c r="BA34" s="20">
        <f t="shared" si="8"/>
        <v>600.94000000000005</v>
      </c>
      <c r="BB34" s="16">
        <v>600.94000000000005</v>
      </c>
      <c r="BC34" s="16">
        <f t="shared" ref="BC34:BE34" si="71">+BB34</f>
        <v>600.94000000000005</v>
      </c>
      <c r="BD34" s="16">
        <f t="shared" si="71"/>
        <v>600.94000000000005</v>
      </c>
      <c r="BE34" s="16">
        <f t="shared" si="71"/>
        <v>600.94000000000005</v>
      </c>
      <c r="BF34" s="16"/>
      <c r="BG34" s="16">
        <f t="shared" si="10"/>
        <v>0</v>
      </c>
      <c r="BH34" s="16">
        <f t="shared" si="11"/>
        <v>40000</v>
      </c>
      <c r="BI34" s="16">
        <f t="shared" si="64"/>
        <v>0</v>
      </c>
      <c r="BJ34" s="16">
        <f t="shared" si="65"/>
        <v>0</v>
      </c>
      <c r="BK34" s="16">
        <f t="shared" si="66"/>
        <v>325</v>
      </c>
      <c r="BL34" s="16">
        <f t="shared" si="67"/>
        <v>325</v>
      </c>
      <c r="BM34" s="16">
        <f t="shared" si="68"/>
        <v>6109.2000000000007</v>
      </c>
      <c r="BN34" s="16">
        <f t="shared" si="69"/>
        <v>6109.2</v>
      </c>
      <c r="BO34" s="16">
        <f t="shared" si="24"/>
        <v>40000</v>
      </c>
      <c r="BP34" s="16">
        <f t="shared" si="25"/>
        <v>40000</v>
      </c>
      <c r="BQ34" s="16">
        <f t="shared" si="18"/>
        <v>40000</v>
      </c>
      <c r="BR34" s="16">
        <f t="shared" si="19"/>
        <v>40000</v>
      </c>
      <c r="BS34" s="16">
        <f t="shared" si="20"/>
        <v>40000</v>
      </c>
      <c r="BT34" s="20">
        <v>0</v>
      </c>
      <c r="BU34" s="53">
        <v>0</v>
      </c>
      <c r="BW34" s="24"/>
      <c r="BX34" s="25"/>
    </row>
    <row r="35" spans="1:76" s="23" customFormat="1" ht="20.25" customHeight="1" x14ac:dyDescent="0.25">
      <c r="A35" s="283" t="s">
        <v>92</v>
      </c>
      <c r="B35" s="260"/>
      <c r="C35" s="261">
        <f>SUM(C36:C40)</f>
        <v>86822828.995000035</v>
      </c>
      <c r="D35" s="261">
        <f t="shared" ref="D35:AS35" si="72">SUM(D36:D40)</f>
        <v>17491813.914999995</v>
      </c>
      <c r="E35" s="261">
        <f t="shared" si="72"/>
        <v>0</v>
      </c>
      <c r="F35" s="261">
        <f t="shared" si="72"/>
        <v>0</v>
      </c>
      <c r="G35" s="261">
        <f t="shared" si="72"/>
        <v>0</v>
      </c>
      <c r="H35" s="261">
        <f t="shared" si="72"/>
        <v>0</v>
      </c>
      <c r="I35" s="261">
        <f t="shared" si="72"/>
        <v>0</v>
      </c>
      <c r="J35" s="261">
        <f t="shared" si="72"/>
        <v>0</v>
      </c>
      <c r="K35" s="261">
        <f t="shared" si="72"/>
        <v>17491813.914999995</v>
      </c>
      <c r="L35" s="261">
        <f t="shared" si="72"/>
        <v>17491813.914999999</v>
      </c>
      <c r="M35" s="261">
        <f t="shared" si="72"/>
        <v>17491813.914999999</v>
      </c>
      <c r="N35" s="261">
        <f t="shared" si="72"/>
        <v>16788421.57</v>
      </c>
      <c r="O35" s="261">
        <f t="shared" si="72"/>
        <v>16788421.57</v>
      </c>
      <c r="P35" s="261">
        <f t="shared" si="72"/>
        <v>0</v>
      </c>
      <c r="Q35" s="261">
        <f t="shared" si="72"/>
        <v>0</v>
      </c>
      <c r="R35" s="261">
        <f t="shared" si="72"/>
        <v>20043383.030000001</v>
      </c>
      <c r="S35" s="261">
        <f t="shared" si="72"/>
        <v>0</v>
      </c>
      <c r="T35" s="261">
        <f t="shared" si="72"/>
        <v>0</v>
      </c>
      <c r="U35" s="261">
        <f t="shared" si="72"/>
        <v>0</v>
      </c>
      <c r="V35" s="261">
        <f t="shared" si="72"/>
        <v>0</v>
      </c>
      <c r="W35" s="261">
        <f t="shared" si="72"/>
        <v>58531.570000000007</v>
      </c>
      <c r="X35" s="261">
        <f t="shared" si="72"/>
        <v>305580.02999999997</v>
      </c>
      <c r="Y35" s="261">
        <f t="shared" si="72"/>
        <v>19796334.57</v>
      </c>
      <c r="Z35" s="261">
        <f t="shared" si="72"/>
        <v>19796334.57</v>
      </c>
      <c r="AA35" s="261">
        <f t="shared" si="72"/>
        <v>19796334.57</v>
      </c>
      <c r="AB35" s="261">
        <f t="shared" si="72"/>
        <v>19407211.759999998</v>
      </c>
      <c r="AC35" s="261">
        <f t="shared" si="72"/>
        <v>19407211.759999998</v>
      </c>
      <c r="AD35" s="261">
        <f t="shared" si="72"/>
        <v>0</v>
      </c>
      <c r="AE35" s="261">
        <v>0</v>
      </c>
      <c r="AF35" s="261">
        <f t="shared" si="72"/>
        <v>19335284.030000001</v>
      </c>
      <c r="AG35" s="261">
        <f t="shared" si="72"/>
        <v>1004790.16</v>
      </c>
      <c r="AH35" s="261">
        <f t="shared" si="72"/>
        <v>0</v>
      </c>
      <c r="AI35" s="261">
        <f t="shared" si="72"/>
        <v>0</v>
      </c>
      <c r="AJ35" s="261">
        <f t="shared" si="72"/>
        <v>0</v>
      </c>
      <c r="AK35" s="261">
        <f t="shared" si="72"/>
        <v>943255.8</v>
      </c>
      <c r="AL35" s="261">
        <f t="shared" si="72"/>
        <v>2429140.0299999993</v>
      </c>
      <c r="AM35" s="261">
        <f t="shared" si="72"/>
        <v>18854189.960000001</v>
      </c>
      <c r="AN35" s="261">
        <f t="shared" si="72"/>
        <v>18854189.960000001</v>
      </c>
      <c r="AO35" s="261">
        <f t="shared" si="72"/>
        <v>18854189.960000001</v>
      </c>
      <c r="AP35" s="261">
        <f t="shared" si="72"/>
        <v>19241264.359999999</v>
      </c>
      <c r="AQ35" s="261">
        <f t="shared" si="72"/>
        <v>19241264.359999999</v>
      </c>
      <c r="AR35" s="261">
        <f t="shared" si="72"/>
        <v>0</v>
      </c>
      <c r="AS35" s="261">
        <f t="shared" si="72"/>
        <v>0</v>
      </c>
      <c r="AT35" s="262">
        <f t="shared" ref="AT35:BS35" si="73">SUM(AT36:AT40)</f>
        <v>29952348.019999996</v>
      </c>
      <c r="AU35" s="262">
        <f t="shared" si="73"/>
        <v>9491108.5199999996</v>
      </c>
      <c r="AV35" s="262">
        <f t="shared" si="73"/>
        <v>0</v>
      </c>
      <c r="AW35" s="262">
        <f t="shared" si="73"/>
        <v>656698.59000000008</v>
      </c>
      <c r="AX35" s="262">
        <f t="shared" si="73"/>
        <v>656698.58999999939</v>
      </c>
      <c r="AY35" s="262">
        <f t="shared" si="73"/>
        <v>3457309.1099999994</v>
      </c>
      <c r="AZ35" s="262">
        <f t="shared" si="73"/>
        <v>1724376.42</v>
      </c>
      <c r="BA35" s="262">
        <f t="shared" si="73"/>
        <v>41176389.229999997</v>
      </c>
      <c r="BB35" s="262">
        <f t="shared" si="73"/>
        <v>41176389.229999997</v>
      </c>
      <c r="BC35" s="262">
        <f t="shared" si="73"/>
        <v>41176389.229999997</v>
      </c>
      <c r="BD35" s="262">
        <f t="shared" si="73"/>
        <v>33969934.189999998</v>
      </c>
      <c r="BE35" s="262">
        <f t="shared" si="73"/>
        <v>33932567.950000003</v>
      </c>
      <c r="BF35" s="262">
        <f t="shared" si="73"/>
        <v>0</v>
      </c>
      <c r="BG35" s="262">
        <f t="shared" si="73"/>
        <v>0</v>
      </c>
      <c r="BH35" s="262">
        <f t="shared" si="73"/>
        <v>86822828.995000005</v>
      </c>
      <c r="BI35" s="262">
        <f t="shared" si="73"/>
        <v>10495898.68</v>
      </c>
      <c r="BJ35" s="262">
        <f t="shared" si="73"/>
        <v>0</v>
      </c>
      <c r="BK35" s="262">
        <f t="shared" si="73"/>
        <v>656698.59000000008</v>
      </c>
      <c r="BL35" s="262">
        <f t="shared" si="73"/>
        <v>656698.58999999939</v>
      </c>
      <c r="BM35" s="262">
        <f t="shared" si="73"/>
        <v>4459096.4799999995</v>
      </c>
      <c r="BN35" s="262">
        <f t="shared" si="73"/>
        <v>4459096.4799999995</v>
      </c>
      <c r="BO35" s="262">
        <f>SUM(BO36:BO40)</f>
        <v>97318727.674999997</v>
      </c>
      <c r="BP35" s="262">
        <f t="shared" si="73"/>
        <v>97318727.674999997</v>
      </c>
      <c r="BQ35" s="262">
        <f t="shared" si="73"/>
        <v>97318727.674999997</v>
      </c>
      <c r="BR35" s="262">
        <f t="shared" si="73"/>
        <v>89406831.879999995</v>
      </c>
      <c r="BS35" s="262">
        <f t="shared" si="73"/>
        <v>89369465.640000001</v>
      </c>
      <c r="BT35" s="262">
        <f t="shared" ref="BT35:BU35" si="74">SUM(BT36:BT40)</f>
        <v>0</v>
      </c>
      <c r="BU35" s="262">
        <f t="shared" si="74"/>
        <v>0</v>
      </c>
      <c r="BW35" s="24"/>
      <c r="BX35" s="25"/>
    </row>
    <row r="36" spans="1:76" ht="44.25" customHeight="1" x14ac:dyDescent="0.25">
      <c r="A36" s="279"/>
      <c r="B36" s="48" t="s">
        <v>64</v>
      </c>
      <c r="C36" s="245">
        <v>40000</v>
      </c>
      <c r="D36" s="246">
        <v>0</v>
      </c>
      <c r="E36" s="246"/>
      <c r="F36" s="246"/>
      <c r="G36" s="246">
        <v>0</v>
      </c>
      <c r="H36" s="246">
        <v>0</v>
      </c>
      <c r="I36" s="246">
        <v>0</v>
      </c>
      <c r="J36" s="246">
        <v>0</v>
      </c>
      <c r="K36" s="246">
        <f t="shared" si="4"/>
        <v>0</v>
      </c>
      <c r="L36" s="249">
        <v>0</v>
      </c>
      <c r="M36" s="249">
        <v>0</v>
      </c>
      <c r="N36" s="249">
        <v>0</v>
      </c>
      <c r="O36" s="249">
        <v>0</v>
      </c>
      <c r="P36" s="246">
        <f t="shared" si="21"/>
        <v>0</v>
      </c>
      <c r="Q36" s="246">
        <v>0</v>
      </c>
      <c r="R36" s="246">
        <v>6075</v>
      </c>
      <c r="S36" s="246"/>
      <c r="T36" s="246"/>
      <c r="U36" s="246">
        <v>0</v>
      </c>
      <c r="V36" s="246">
        <v>0</v>
      </c>
      <c r="W36" s="245">
        <v>0</v>
      </c>
      <c r="X36" s="245">
        <v>0</v>
      </c>
      <c r="Y36" s="246">
        <f t="shared" si="5"/>
        <v>6075</v>
      </c>
      <c r="Z36" s="245">
        <v>6075</v>
      </c>
      <c r="AA36" s="245">
        <v>6075</v>
      </c>
      <c r="AB36" s="245">
        <v>6075</v>
      </c>
      <c r="AC36" s="245">
        <v>6075</v>
      </c>
      <c r="AD36" s="246">
        <f t="shared" si="22"/>
        <v>0</v>
      </c>
      <c r="AE36" s="252">
        <v>0</v>
      </c>
      <c r="AF36" s="246">
        <v>13554</v>
      </c>
      <c r="AG36" s="246"/>
      <c r="AH36" s="246"/>
      <c r="AI36" s="246"/>
      <c r="AJ36" s="246"/>
      <c r="AK36" s="246">
        <v>454.12</v>
      </c>
      <c r="AL36" s="246">
        <v>454.12</v>
      </c>
      <c r="AM36" s="246">
        <f t="shared" ref="AM36:AM40" si="75">+AF36+AG36-AH36+AI36-AJ36+AK36-AL36</f>
        <v>13554</v>
      </c>
      <c r="AN36" s="246">
        <v>13554</v>
      </c>
      <c r="AO36" s="246">
        <v>13554</v>
      </c>
      <c r="AP36" s="248">
        <v>13554</v>
      </c>
      <c r="AQ36" s="246">
        <v>13554</v>
      </c>
      <c r="AR36" s="246">
        <v>0</v>
      </c>
      <c r="AS36" s="246">
        <v>0</v>
      </c>
      <c r="AT36" s="20">
        <v>20371</v>
      </c>
      <c r="AU36" s="20"/>
      <c r="AV36" s="20"/>
      <c r="AW36" s="20">
        <v>0</v>
      </c>
      <c r="AX36" s="20">
        <v>0</v>
      </c>
      <c r="AY36" s="20">
        <v>0</v>
      </c>
      <c r="AZ36" s="20">
        <v>0</v>
      </c>
      <c r="BA36" s="20">
        <f t="shared" si="8"/>
        <v>20371</v>
      </c>
      <c r="BB36" s="16">
        <v>20371</v>
      </c>
      <c r="BC36" s="16">
        <f t="shared" ref="BC36:BE36" si="76">+BB36</f>
        <v>20371</v>
      </c>
      <c r="BD36" s="16">
        <f t="shared" si="76"/>
        <v>20371</v>
      </c>
      <c r="BE36" s="16">
        <f t="shared" si="76"/>
        <v>20371</v>
      </c>
      <c r="BF36" s="20"/>
      <c r="BG36" s="20">
        <f t="shared" si="10"/>
        <v>0</v>
      </c>
      <c r="BH36" s="16">
        <f t="shared" si="11"/>
        <v>40000</v>
      </c>
      <c r="BI36" s="16">
        <f>+E36+S36+AG36+AU36</f>
        <v>0</v>
      </c>
      <c r="BJ36" s="16">
        <f>+F36+T36+AH36+AV36</f>
        <v>0</v>
      </c>
      <c r="BK36" s="16">
        <f t="shared" ref="BK36:BK40" si="77">+G36+U36+AI36+AW36</f>
        <v>0</v>
      </c>
      <c r="BL36" s="16">
        <f t="shared" ref="BL36:BL40" si="78">+H36+V36+AJ36+AX36</f>
        <v>0</v>
      </c>
      <c r="BM36" s="16">
        <f t="shared" ref="BM36:BM40" si="79">+I36+W36+AK36+AY36</f>
        <v>454.12</v>
      </c>
      <c r="BN36" s="16">
        <f t="shared" ref="BN36:BN40" si="80">+J36+X36+AL36+AZ36</f>
        <v>454.12</v>
      </c>
      <c r="BO36" s="16">
        <f>+BH36+BI36-BJ36+BK36-BL36+BM36-BN36</f>
        <v>40000</v>
      </c>
      <c r="BP36" s="16">
        <f t="shared" si="25"/>
        <v>40000</v>
      </c>
      <c r="BQ36" s="16">
        <f t="shared" si="18"/>
        <v>40000</v>
      </c>
      <c r="BR36" s="16">
        <f t="shared" si="19"/>
        <v>40000</v>
      </c>
      <c r="BS36" s="16">
        <f t="shared" si="20"/>
        <v>40000</v>
      </c>
      <c r="BT36" s="20">
        <v>0</v>
      </c>
      <c r="BU36" s="51">
        <v>0</v>
      </c>
      <c r="BW36" s="17"/>
      <c r="BX36" s="18"/>
    </row>
    <row r="37" spans="1:76" ht="20.25" customHeight="1" x14ac:dyDescent="0.25">
      <c r="A37" s="279"/>
      <c r="B37" s="48" t="s">
        <v>39</v>
      </c>
      <c r="C37" s="245">
        <v>30000</v>
      </c>
      <c r="D37" s="246">
        <v>0</v>
      </c>
      <c r="E37" s="246"/>
      <c r="F37" s="246"/>
      <c r="G37" s="246">
        <v>0</v>
      </c>
      <c r="H37" s="246">
        <v>0</v>
      </c>
      <c r="I37" s="246">
        <v>0</v>
      </c>
      <c r="J37" s="246">
        <v>0</v>
      </c>
      <c r="K37" s="246">
        <f t="shared" si="4"/>
        <v>0</v>
      </c>
      <c r="L37" s="249">
        <v>0</v>
      </c>
      <c r="M37" s="249">
        <v>0</v>
      </c>
      <c r="N37" s="249">
        <v>0</v>
      </c>
      <c r="O37" s="249">
        <v>0</v>
      </c>
      <c r="P37" s="246">
        <f t="shared" si="21"/>
        <v>0</v>
      </c>
      <c r="Q37" s="246">
        <v>0</v>
      </c>
      <c r="R37" s="246">
        <v>27575</v>
      </c>
      <c r="S37" s="246"/>
      <c r="T37" s="246"/>
      <c r="U37" s="246">
        <v>0</v>
      </c>
      <c r="V37" s="246">
        <v>0</v>
      </c>
      <c r="W37" s="245">
        <v>0</v>
      </c>
      <c r="X37" s="245">
        <v>358</v>
      </c>
      <c r="Y37" s="246">
        <f t="shared" si="5"/>
        <v>27217</v>
      </c>
      <c r="Z37" s="245">
        <v>27217</v>
      </c>
      <c r="AA37" s="245">
        <v>27217</v>
      </c>
      <c r="AB37" s="245">
        <v>27217</v>
      </c>
      <c r="AC37" s="245">
        <v>27217</v>
      </c>
      <c r="AD37" s="246">
        <f t="shared" si="22"/>
        <v>0</v>
      </c>
      <c r="AE37" s="252">
        <v>0</v>
      </c>
      <c r="AF37" s="246">
        <v>975</v>
      </c>
      <c r="AG37" s="246"/>
      <c r="AH37" s="246"/>
      <c r="AI37" s="246"/>
      <c r="AJ37" s="246"/>
      <c r="AK37" s="246">
        <v>597</v>
      </c>
      <c r="AL37" s="246">
        <v>428</v>
      </c>
      <c r="AM37" s="246">
        <f t="shared" si="75"/>
        <v>1144</v>
      </c>
      <c r="AN37" s="246">
        <v>1144</v>
      </c>
      <c r="AO37" s="246">
        <v>1144</v>
      </c>
      <c r="AP37" s="248">
        <v>1144</v>
      </c>
      <c r="AQ37" s="246">
        <v>1144</v>
      </c>
      <c r="AR37" s="246">
        <v>0</v>
      </c>
      <c r="AS37" s="246">
        <v>0</v>
      </c>
      <c r="AT37" s="20">
        <v>1450</v>
      </c>
      <c r="AU37" s="20"/>
      <c r="AV37" s="20"/>
      <c r="AW37" s="20">
        <v>0</v>
      </c>
      <c r="AX37" s="20">
        <v>0</v>
      </c>
      <c r="AY37" s="20">
        <v>367</v>
      </c>
      <c r="AZ37" s="20">
        <v>178</v>
      </c>
      <c r="BA37" s="20">
        <f t="shared" si="8"/>
        <v>1639</v>
      </c>
      <c r="BB37" s="16">
        <v>1639</v>
      </c>
      <c r="BC37" s="16">
        <f t="shared" ref="BC37:BE37" si="81">+BB37</f>
        <v>1639</v>
      </c>
      <c r="BD37" s="16">
        <f t="shared" si="81"/>
        <v>1639</v>
      </c>
      <c r="BE37" s="16">
        <f t="shared" si="81"/>
        <v>1639</v>
      </c>
      <c r="BF37" s="20"/>
      <c r="BG37" s="20">
        <f t="shared" si="10"/>
        <v>0</v>
      </c>
      <c r="BH37" s="16">
        <f t="shared" si="11"/>
        <v>30000</v>
      </c>
      <c r="BI37" s="16">
        <f t="shared" ref="BI37:BI40" si="82">+E37+S37+AG37+AU37</f>
        <v>0</v>
      </c>
      <c r="BJ37" s="16">
        <f t="shared" ref="BJ37:BJ40" si="83">+F37+T37+AH37+AV37</f>
        <v>0</v>
      </c>
      <c r="BK37" s="16">
        <f t="shared" si="77"/>
        <v>0</v>
      </c>
      <c r="BL37" s="16">
        <f t="shared" si="78"/>
        <v>0</v>
      </c>
      <c r="BM37" s="16">
        <f t="shared" si="79"/>
        <v>964</v>
      </c>
      <c r="BN37" s="16">
        <f t="shared" si="80"/>
        <v>964</v>
      </c>
      <c r="BO37" s="16">
        <f t="shared" si="24"/>
        <v>30000</v>
      </c>
      <c r="BP37" s="16">
        <f t="shared" si="25"/>
        <v>30000</v>
      </c>
      <c r="BQ37" s="16">
        <f t="shared" si="18"/>
        <v>30000</v>
      </c>
      <c r="BR37" s="16">
        <f t="shared" si="19"/>
        <v>30000</v>
      </c>
      <c r="BS37" s="16">
        <f t="shared" si="20"/>
        <v>30000</v>
      </c>
      <c r="BT37" s="20">
        <v>0</v>
      </c>
      <c r="BU37" s="51">
        <v>0</v>
      </c>
      <c r="BW37" s="17"/>
      <c r="BX37" s="18"/>
    </row>
    <row r="38" spans="1:76" s="27" customFormat="1" ht="20.25" customHeight="1" x14ac:dyDescent="0.25">
      <c r="A38" s="279"/>
      <c r="B38" s="54" t="s">
        <v>40</v>
      </c>
      <c r="C38" s="245">
        <v>1016698.36</v>
      </c>
      <c r="D38" s="248">
        <v>999</v>
      </c>
      <c r="E38" s="248"/>
      <c r="F38" s="248"/>
      <c r="G38" s="246">
        <v>0</v>
      </c>
      <c r="H38" s="246">
        <v>0</v>
      </c>
      <c r="I38" s="246">
        <v>0</v>
      </c>
      <c r="J38" s="246">
        <v>0</v>
      </c>
      <c r="K38" s="246">
        <f t="shared" si="4"/>
        <v>999</v>
      </c>
      <c r="L38" s="249">
        <v>999</v>
      </c>
      <c r="M38" s="249">
        <v>999</v>
      </c>
      <c r="N38" s="249">
        <v>999</v>
      </c>
      <c r="O38" s="249">
        <v>999</v>
      </c>
      <c r="P38" s="246">
        <f t="shared" si="21"/>
        <v>0</v>
      </c>
      <c r="Q38" s="246">
        <v>0</v>
      </c>
      <c r="R38" s="248">
        <v>870699.36</v>
      </c>
      <c r="S38" s="248"/>
      <c r="T38" s="248"/>
      <c r="U38" s="246">
        <v>0</v>
      </c>
      <c r="V38" s="246">
        <v>0</v>
      </c>
      <c r="W38" s="245">
        <v>0</v>
      </c>
      <c r="X38" s="245">
        <v>129396.87999999999</v>
      </c>
      <c r="Y38" s="246">
        <f t="shared" si="5"/>
        <v>741302.48</v>
      </c>
      <c r="Z38" s="248">
        <v>741302.48</v>
      </c>
      <c r="AA38" s="248">
        <v>741302.48</v>
      </c>
      <c r="AB38" s="248">
        <v>741302.48</v>
      </c>
      <c r="AC38" s="248">
        <v>741302.48</v>
      </c>
      <c r="AD38" s="246">
        <f t="shared" si="22"/>
        <v>0</v>
      </c>
      <c r="AE38" s="252">
        <v>0</v>
      </c>
      <c r="AF38" s="248">
        <v>145000</v>
      </c>
      <c r="AG38" s="248">
        <v>628597.18000000005</v>
      </c>
      <c r="AH38" s="248"/>
      <c r="AI38" s="248"/>
      <c r="AJ38" s="248"/>
      <c r="AK38" s="248">
        <v>248531.59999999998</v>
      </c>
      <c r="AL38" s="248">
        <v>1022128.78</v>
      </c>
      <c r="AM38" s="246">
        <f t="shared" si="75"/>
        <v>0</v>
      </c>
      <c r="AN38" s="246">
        <v>0</v>
      </c>
      <c r="AO38" s="246">
        <v>0</v>
      </c>
      <c r="AP38" s="248">
        <v>0</v>
      </c>
      <c r="AQ38" s="248">
        <v>0</v>
      </c>
      <c r="AR38" s="246">
        <v>0</v>
      </c>
      <c r="AS38" s="246">
        <v>0</v>
      </c>
      <c r="AT38" s="21">
        <v>0</v>
      </c>
      <c r="AU38" s="21">
        <v>1190000</v>
      </c>
      <c r="AV38" s="21">
        <v>0</v>
      </c>
      <c r="AW38" s="21">
        <v>16415.39</v>
      </c>
      <c r="AX38" s="21">
        <v>16415.39</v>
      </c>
      <c r="AY38" s="21">
        <v>1531591.24</v>
      </c>
      <c r="AZ38" s="21">
        <v>628597.18000000005</v>
      </c>
      <c r="BA38" s="20">
        <f t="shared" si="8"/>
        <v>2092994.06</v>
      </c>
      <c r="BB38" s="16">
        <v>2092994.06</v>
      </c>
      <c r="BC38" s="16">
        <f t="shared" ref="BC38" si="84">+BB38</f>
        <v>2092994.06</v>
      </c>
      <c r="BD38" s="16">
        <v>2092994.06</v>
      </c>
      <c r="BE38" s="16">
        <v>2092977.82</v>
      </c>
      <c r="BF38" s="20"/>
      <c r="BG38" s="21">
        <f t="shared" si="10"/>
        <v>0</v>
      </c>
      <c r="BH38" s="16">
        <f t="shared" si="11"/>
        <v>1016698.36</v>
      </c>
      <c r="BI38" s="16">
        <f t="shared" si="82"/>
        <v>1818597.1800000002</v>
      </c>
      <c r="BJ38" s="16">
        <f t="shared" si="83"/>
        <v>0</v>
      </c>
      <c r="BK38" s="16">
        <f t="shared" si="77"/>
        <v>16415.39</v>
      </c>
      <c r="BL38" s="16">
        <f t="shared" si="78"/>
        <v>16415.39</v>
      </c>
      <c r="BM38" s="16">
        <f t="shared" si="79"/>
        <v>1780122.8399999999</v>
      </c>
      <c r="BN38" s="16">
        <f t="shared" si="80"/>
        <v>1780122.8399999999</v>
      </c>
      <c r="BO38" s="16">
        <f t="shared" si="24"/>
        <v>2835295.54</v>
      </c>
      <c r="BP38" s="16">
        <f t="shared" si="25"/>
        <v>2835295.54</v>
      </c>
      <c r="BQ38" s="16">
        <f t="shared" si="18"/>
        <v>2835295.54</v>
      </c>
      <c r="BR38" s="16">
        <f t="shared" si="19"/>
        <v>2835295.54</v>
      </c>
      <c r="BS38" s="16">
        <f t="shared" si="20"/>
        <v>2835279.3</v>
      </c>
      <c r="BT38" s="20">
        <v>0</v>
      </c>
      <c r="BU38" s="51">
        <f t="shared" si="27"/>
        <v>0</v>
      </c>
      <c r="BW38" s="28"/>
      <c r="BX38" s="18"/>
    </row>
    <row r="39" spans="1:76" ht="24" customHeight="1" x14ac:dyDescent="0.25">
      <c r="A39" s="279"/>
      <c r="B39" s="48" t="s">
        <v>41</v>
      </c>
      <c r="C39" s="245">
        <v>666254.94999999995</v>
      </c>
      <c r="D39" s="246">
        <v>112633.24</v>
      </c>
      <c r="E39" s="246"/>
      <c r="F39" s="246"/>
      <c r="G39" s="246">
        <v>0</v>
      </c>
      <c r="H39" s="246">
        <v>0</v>
      </c>
      <c r="I39" s="246">
        <v>0</v>
      </c>
      <c r="J39" s="246">
        <v>0</v>
      </c>
      <c r="K39" s="246">
        <f t="shared" si="4"/>
        <v>112633.24</v>
      </c>
      <c r="L39" s="249">
        <v>112633.24</v>
      </c>
      <c r="M39" s="249">
        <v>112633.24</v>
      </c>
      <c r="N39" s="249">
        <v>112633.24</v>
      </c>
      <c r="O39" s="249">
        <v>112633.24</v>
      </c>
      <c r="P39" s="246">
        <f t="shared" si="21"/>
        <v>0</v>
      </c>
      <c r="Q39" s="246">
        <v>0</v>
      </c>
      <c r="R39" s="246">
        <v>115867.31</v>
      </c>
      <c r="S39" s="246"/>
      <c r="T39" s="246"/>
      <c r="U39" s="246">
        <v>0</v>
      </c>
      <c r="V39" s="246">
        <v>0</v>
      </c>
      <c r="W39" s="245">
        <v>10</v>
      </c>
      <c r="X39" s="245">
        <v>227.07</v>
      </c>
      <c r="Y39" s="246">
        <f t="shared" si="5"/>
        <v>115650.23999999999</v>
      </c>
      <c r="Z39" s="245">
        <v>115650.24000000001</v>
      </c>
      <c r="AA39" s="245">
        <v>115650.24000000001</v>
      </c>
      <c r="AB39" s="245">
        <v>115650.24000000001</v>
      </c>
      <c r="AC39" s="245">
        <v>115650.24000000001</v>
      </c>
      <c r="AD39" s="246">
        <f t="shared" si="22"/>
        <v>0</v>
      </c>
      <c r="AE39" s="252">
        <v>0</v>
      </c>
      <c r="AF39" s="246">
        <v>430694.40000000002</v>
      </c>
      <c r="AG39" s="246">
        <v>346192.98</v>
      </c>
      <c r="AH39" s="246"/>
      <c r="AI39" s="246"/>
      <c r="AJ39" s="246"/>
      <c r="AK39" s="246">
        <v>232475.42999999996</v>
      </c>
      <c r="AL39" s="246">
        <v>834018.15</v>
      </c>
      <c r="AM39" s="246">
        <f t="shared" si="75"/>
        <v>175344.65999999992</v>
      </c>
      <c r="AN39" s="246">
        <v>175344.66</v>
      </c>
      <c r="AO39" s="246">
        <v>175344.66</v>
      </c>
      <c r="AP39" s="248">
        <v>175344.66</v>
      </c>
      <c r="AQ39" s="246">
        <v>175344.66</v>
      </c>
      <c r="AR39" s="246">
        <v>0</v>
      </c>
      <c r="AS39" s="246">
        <v>0</v>
      </c>
      <c r="AT39" s="20">
        <v>7060</v>
      </c>
      <c r="AU39" s="20">
        <v>802145.38</v>
      </c>
      <c r="AV39" s="20">
        <v>0</v>
      </c>
      <c r="AW39" s="20">
        <v>73926.100000000006</v>
      </c>
      <c r="AX39" s="20">
        <v>73926.100000000006</v>
      </c>
      <c r="AY39" s="20">
        <v>1220307.6199999999</v>
      </c>
      <c r="AZ39" s="20">
        <v>618547.82999999996</v>
      </c>
      <c r="BA39" s="20">
        <f t="shared" si="8"/>
        <v>1410965.17</v>
      </c>
      <c r="BB39" s="16">
        <v>1410965.17</v>
      </c>
      <c r="BC39" s="16">
        <f t="shared" ref="BC39:BE39" si="85">+BB39</f>
        <v>1410965.17</v>
      </c>
      <c r="BD39" s="16">
        <v>1359531.75</v>
      </c>
      <c r="BE39" s="16">
        <f t="shared" si="85"/>
        <v>1359531.75</v>
      </c>
      <c r="BF39" s="20"/>
      <c r="BG39" s="20">
        <f t="shared" si="10"/>
        <v>0</v>
      </c>
      <c r="BH39" s="16">
        <f t="shared" si="11"/>
        <v>666254.94999999995</v>
      </c>
      <c r="BI39" s="16">
        <f t="shared" si="82"/>
        <v>1148338.3599999999</v>
      </c>
      <c r="BJ39" s="16">
        <f t="shared" si="83"/>
        <v>0</v>
      </c>
      <c r="BK39" s="16">
        <f t="shared" si="77"/>
        <v>73926.100000000006</v>
      </c>
      <c r="BL39" s="16">
        <f t="shared" si="78"/>
        <v>73926.100000000006</v>
      </c>
      <c r="BM39" s="16">
        <f t="shared" si="79"/>
        <v>1452793.0499999998</v>
      </c>
      <c r="BN39" s="16">
        <f t="shared" si="80"/>
        <v>1452793.0499999998</v>
      </c>
      <c r="BO39" s="16">
        <f>+BH39+BI39-BJ39+BK39-BL39+BM39-BN39</f>
        <v>1814593.3099999996</v>
      </c>
      <c r="BP39" s="16">
        <f t="shared" si="25"/>
        <v>1814593.31</v>
      </c>
      <c r="BQ39" s="16">
        <f t="shared" si="18"/>
        <v>1814593.31</v>
      </c>
      <c r="BR39" s="16">
        <f t="shared" si="19"/>
        <v>1763159.8900000001</v>
      </c>
      <c r="BS39" s="16">
        <f t="shared" si="20"/>
        <v>1763159.8900000001</v>
      </c>
      <c r="BT39" s="20">
        <v>0</v>
      </c>
      <c r="BU39" s="51">
        <f t="shared" si="27"/>
        <v>0</v>
      </c>
      <c r="BW39" s="17"/>
      <c r="BX39" s="18"/>
    </row>
    <row r="40" spans="1:76" ht="20.25" customHeight="1" thickBot="1" x14ac:dyDescent="0.3">
      <c r="A40" s="284"/>
      <c r="B40" s="55" t="s">
        <v>42</v>
      </c>
      <c r="C40" s="245">
        <v>85069875.685000032</v>
      </c>
      <c r="D40" s="246">
        <v>17378181.674999997</v>
      </c>
      <c r="E40" s="246"/>
      <c r="F40" s="246"/>
      <c r="G40" s="246">
        <v>0</v>
      </c>
      <c r="H40" s="246">
        <v>0</v>
      </c>
      <c r="I40" s="246">
        <v>0</v>
      </c>
      <c r="J40" s="246">
        <v>0</v>
      </c>
      <c r="K40" s="246">
        <f>+D40+E40-F40+G40-H40+I40-J40</f>
        <v>17378181.674999997</v>
      </c>
      <c r="L40" s="249">
        <v>17378181.675000001</v>
      </c>
      <c r="M40" s="249">
        <v>17378181.675000001</v>
      </c>
      <c r="N40" s="249">
        <v>16674789.330000002</v>
      </c>
      <c r="O40" s="249">
        <v>16674789.330000002</v>
      </c>
      <c r="P40" s="246">
        <f t="shared" si="21"/>
        <v>0</v>
      </c>
      <c r="Q40" s="246">
        <v>0</v>
      </c>
      <c r="R40" s="246">
        <v>19023166.359999999</v>
      </c>
      <c r="S40" s="246"/>
      <c r="T40" s="246"/>
      <c r="U40" s="246">
        <v>0</v>
      </c>
      <c r="V40" s="246">
        <v>0</v>
      </c>
      <c r="W40" s="245">
        <v>58521.570000000007</v>
      </c>
      <c r="X40" s="245">
        <v>175598.07999999999</v>
      </c>
      <c r="Y40" s="246">
        <f>+R40+S40-T40+U40-V40+W40-X40</f>
        <v>18906089.850000001</v>
      </c>
      <c r="Z40" s="245">
        <v>18906089.850000001</v>
      </c>
      <c r="AA40" s="245">
        <v>18906089.850000001</v>
      </c>
      <c r="AB40" s="245">
        <v>18516967.039999999</v>
      </c>
      <c r="AC40" s="245">
        <v>18516967.039999999</v>
      </c>
      <c r="AD40" s="246">
        <f t="shared" si="22"/>
        <v>0</v>
      </c>
      <c r="AE40" s="252">
        <v>0</v>
      </c>
      <c r="AF40" s="246">
        <v>18745060.630000003</v>
      </c>
      <c r="AG40" s="246">
        <v>30000</v>
      </c>
      <c r="AH40" s="246"/>
      <c r="AI40" s="246"/>
      <c r="AJ40" s="246"/>
      <c r="AK40" s="246">
        <v>461197.65000000008</v>
      </c>
      <c r="AL40" s="246">
        <v>572110.97999999952</v>
      </c>
      <c r="AM40" s="246">
        <f t="shared" si="75"/>
        <v>18664147.300000001</v>
      </c>
      <c r="AN40" s="248">
        <v>18664147.300000001</v>
      </c>
      <c r="AO40" s="246">
        <v>18664147.300000001</v>
      </c>
      <c r="AP40" s="248">
        <v>19051221.699999999</v>
      </c>
      <c r="AQ40" s="248">
        <v>19051221.699999999</v>
      </c>
      <c r="AR40" s="246">
        <v>0</v>
      </c>
      <c r="AS40" s="246">
        <v>0</v>
      </c>
      <c r="AT40" s="20">
        <v>29923467.019999996</v>
      </c>
      <c r="AU40" s="20">
        <v>7498963.1399999997</v>
      </c>
      <c r="AV40" s="20">
        <v>0</v>
      </c>
      <c r="AW40" s="16">
        <v>566357.10000000009</v>
      </c>
      <c r="AX40" s="20">
        <v>566357.09999999939</v>
      </c>
      <c r="AY40" s="16">
        <v>705043.24999999942</v>
      </c>
      <c r="AZ40" s="20">
        <v>477053.41000000003</v>
      </c>
      <c r="BA40" s="20">
        <f t="shared" si="8"/>
        <v>37650420</v>
      </c>
      <c r="BB40" s="16">
        <v>37650420</v>
      </c>
      <c r="BC40" s="16">
        <f t="shared" ref="BC40" si="86">+BB40</f>
        <v>37650420</v>
      </c>
      <c r="BD40" s="16">
        <v>30495398.379999999</v>
      </c>
      <c r="BE40" s="16">
        <v>30458048.379999999</v>
      </c>
      <c r="BF40" s="20"/>
      <c r="BG40" s="20">
        <f t="shared" si="10"/>
        <v>0</v>
      </c>
      <c r="BH40" s="16">
        <f t="shared" si="11"/>
        <v>85069875.685000002</v>
      </c>
      <c r="BI40" s="16">
        <f t="shared" si="82"/>
        <v>7528963.1399999997</v>
      </c>
      <c r="BJ40" s="16">
        <f t="shared" si="83"/>
        <v>0</v>
      </c>
      <c r="BK40" s="16">
        <f t="shared" si="77"/>
        <v>566357.10000000009</v>
      </c>
      <c r="BL40" s="16">
        <f t="shared" si="78"/>
        <v>566357.09999999939</v>
      </c>
      <c r="BM40" s="16">
        <f t="shared" si="79"/>
        <v>1224762.4699999995</v>
      </c>
      <c r="BN40" s="16">
        <f t="shared" si="80"/>
        <v>1224762.4699999995</v>
      </c>
      <c r="BO40" s="16">
        <f>+BH40+BI40-BJ40+BK40-BL40+BM40-BN40</f>
        <v>92598838.825000003</v>
      </c>
      <c r="BP40" s="16">
        <f t="shared" si="25"/>
        <v>92598838.825000003</v>
      </c>
      <c r="BQ40" s="16">
        <f t="shared" si="18"/>
        <v>92598838.825000003</v>
      </c>
      <c r="BR40" s="16">
        <f t="shared" si="19"/>
        <v>84738376.450000003</v>
      </c>
      <c r="BS40" s="16">
        <f t="shared" si="20"/>
        <v>84701026.450000003</v>
      </c>
      <c r="BT40" s="20">
        <v>0</v>
      </c>
      <c r="BU40" s="51">
        <f t="shared" si="27"/>
        <v>0</v>
      </c>
      <c r="BW40" s="17"/>
      <c r="BX40" s="18"/>
    </row>
    <row r="41" spans="1:76" s="12" customFormat="1" ht="20.25" customHeight="1" x14ac:dyDescent="0.25">
      <c r="A41" s="281" t="s">
        <v>0</v>
      </c>
      <c r="B41" s="282"/>
      <c r="C41" s="255">
        <f>C13+C22+C28+C31+C35</f>
        <v>92957428.995000035</v>
      </c>
      <c r="D41" s="255">
        <f t="shared" ref="D41:AS41" si="87">D13+D22+D28+D31+D35</f>
        <v>17997210.814999994</v>
      </c>
      <c r="E41" s="255">
        <f t="shared" si="87"/>
        <v>0</v>
      </c>
      <c r="F41" s="255">
        <f t="shared" si="87"/>
        <v>0</v>
      </c>
      <c r="G41" s="255">
        <f t="shared" si="87"/>
        <v>0</v>
      </c>
      <c r="H41" s="255">
        <f t="shared" si="87"/>
        <v>0</v>
      </c>
      <c r="I41" s="255">
        <f t="shared" si="87"/>
        <v>0</v>
      </c>
      <c r="J41" s="255">
        <f t="shared" si="87"/>
        <v>0</v>
      </c>
      <c r="K41" s="255">
        <f t="shared" si="87"/>
        <v>17997210.814999994</v>
      </c>
      <c r="L41" s="255">
        <f t="shared" si="87"/>
        <v>17997210.814999998</v>
      </c>
      <c r="M41" s="255">
        <f t="shared" si="87"/>
        <v>17997210.814999998</v>
      </c>
      <c r="N41" s="255">
        <f t="shared" si="87"/>
        <v>17293818.469999999</v>
      </c>
      <c r="O41" s="255">
        <f t="shared" si="87"/>
        <v>17293818.469999999</v>
      </c>
      <c r="P41" s="255">
        <f t="shared" si="87"/>
        <v>0</v>
      </c>
      <c r="Q41" s="255">
        <f t="shared" si="87"/>
        <v>0</v>
      </c>
      <c r="R41" s="255">
        <f t="shared" si="87"/>
        <v>23423623.970000003</v>
      </c>
      <c r="S41" s="255">
        <f t="shared" si="87"/>
        <v>55763</v>
      </c>
      <c r="T41" s="255">
        <f t="shared" si="87"/>
        <v>0</v>
      </c>
      <c r="U41" s="255">
        <f t="shared" si="87"/>
        <v>0</v>
      </c>
      <c r="V41" s="255">
        <f t="shared" si="87"/>
        <v>0</v>
      </c>
      <c r="W41" s="255">
        <f t="shared" si="87"/>
        <v>503582.36000000004</v>
      </c>
      <c r="X41" s="255">
        <f t="shared" si="87"/>
        <v>1117523.06</v>
      </c>
      <c r="Y41" s="255">
        <f t="shared" si="87"/>
        <v>22865446.27</v>
      </c>
      <c r="Z41" s="255">
        <f t="shared" si="87"/>
        <v>22865446.27</v>
      </c>
      <c r="AA41" s="255">
        <f t="shared" si="87"/>
        <v>22865446.27</v>
      </c>
      <c r="AB41" s="255">
        <f t="shared" si="87"/>
        <v>22228151.079999998</v>
      </c>
      <c r="AC41" s="255">
        <f t="shared" si="87"/>
        <v>22228151.079999998</v>
      </c>
      <c r="AD41" s="255">
        <f t="shared" si="87"/>
        <v>0</v>
      </c>
      <c r="AE41" s="255">
        <f t="shared" si="87"/>
        <v>0</v>
      </c>
      <c r="AF41" s="255">
        <f t="shared" si="87"/>
        <v>20982399.25</v>
      </c>
      <c r="AG41" s="255">
        <f t="shared" si="87"/>
        <v>1012562.16</v>
      </c>
      <c r="AH41" s="255">
        <f t="shared" si="87"/>
        <v>7772</v>
      </c>
      <c r="AI41" s="255">
        <f t="shared" si="87"/>
        <v>0</v>
      </c>
      <c r="AJ41" s="255">
        <f t="shared" si="87"/>
        <v>0</v>
      </c>
      <c r="AK41" s="255">
        <f t="shared" si="87"/>
        <v>1730715.79</v>
      </c>
      <c r="AL41" s="255">
        <f t="shared" si="87"/>
        <v>4314049.5699999994</v>
      </c>
      <c r="AM41" s="255">
        <f t="shared" si="87"/>
        <v>19403855.630000003</v>
      </c>
      <c r="AN41" s="255">
        <f t="shared" si="87"/>
        <v>19403855.630000003</v>
      </c>
      <c r="AO41" s="255">
        <f t="shared" si="87"/>
        <v>19403855.630000003</v>
      </c>
      <c r="AP41" s="255">
        <f t="shared" si="87"/>
        <v>20039102.41</v>
      </c>
      <c r="AQ41" s="255">
        <f t="shared" si="87"/>
        <v>20038983.140000001</v>
      </c>
      <c r="AR41" s="255">
        <v>0</v>
      </c>
      <c r="AS41" s="255">
        <f t="shared" si="87"/>
        <v>0</v>
      </c>
      <c r="AT41" s="56">
        <f t="shared" ref="AT41:BL41" si="88">AT13+AT22+AT28+AT31+AT35</f>
        <v>30554194.959999997</v>
      </c>
      <c r="AU41" s="56">
        <f t="shared" si="88"/>
        <v>9539099.5199999996</v>
      </c>
      <c r="AV41" s="56">
        <f t="shared" si="88"/>
        <v>47991</v>
      </c>
      <c r="AW41" s="56">
        <f t="shared" si="88"/>
        <v>1259078.73</v>
      </c>
      <c r="AX41" s="56">
        <f t="shared" si="88"/>
        <v>1259078.7299999993</v>
      </c>
      <c r="AY41" s="56">
        <f t="shared" si="88"/>
        <v>5062871.0199999996</v>
      </c>
      <c r="AZ41" s="56">
        <f t="shared" si="88"/>
        <v>1865596.54</v>
      </c>
      <c r="BA41" s="56">
        <f t="shared" si="88"/>
        <v>43242577.959999993</v>
      </c>
      <c r="BB41" s="56">
        <f t="shared" si="88"/>
        <v>43242577.959999993</v>
      </c>
      <c r="BC41" s="56">
        <f t="shared" si="88"/>
        <v>43242577.959999993</v>
      </c>
      <c r="BD41" s="56">
        <f t="shared" si="88"/>
        <v>35513495.759999998</v>
      </c>
      <c r="BE41" s="56">
        <f t="shared" si="88"/>
        <v>35476248.630000003</v>
      </c>
      <c r="BF41" s="56">
        <f t="shared" si="88"/>
        <v>0</v>
      </c>
      <c r="BG41" s="56">
        <f t="shared" si="88"/>
        <v>0</v>
      </c>
      <c r="BH41" s="56">
        <f>BH13+BH22+BH28+BH31+BH35</f>
        <v>92957428.995000005</v>
      </c>
      <c r="BI41" s="56">
        <f t="shared" si="88"/>
        <v>10607424.68</v>
      </c>
      <c r="BJ41" s="56">
        <f t="shared" si="88"/>
        <v>55763</v>
      </c>
      <c r="BK41" s="56">
        <f t="shared" si="88"/>
        <v>1259078.73</v>
      </c>
      <c r="BL41" s="56">
        <f t="shared" si="88"/>
        <v>1259078.7299999993</v>
      </c>
      <c r="BM41" s="56">
        <f t="shared" ref="BM41:BU41" si="89">BM13+BM22+BM28+BM31+BM35</f>
        <v>7297169.169999999</v>
      </c>
      <c r="BN41" s="56">
        <f t="shared" si="89"/>
        <v>7297169.169999999</v>
      </c>
      <c r="BO41" s="56">
        <f>BO13+BO22+BO28+BO31+BO35</f>
        <v>103509090.675</v>
      </c>
      <c r="BP41" s="56">
        <f>BP13+BP22+BP28+BP31+BP35</f>
        <v>103509090.675</v>
      </c>
      <c r="BQ41" s="56">
        <f t="shared" si="89"/>
        <v>103509090.675</v>
      </c>
      <c r="BR41" s="56">
        <f t="shared" si="89"/>
        <v>95074567.719999999</v>
      </c>
      <c r="BS41" s="56">
        <f t="shared" si="89"/>
        <v>95037201.320000008</v>
      </c>
      <c r="BT41" s="56">
        <f t="shared" si="89"/>
        <v>0</v>
      </c>
      <c r="BU41" s="56">
        <f t="shared" si="89"/>
        <v>0</v>
      </c>
      <c r="BV41" s="32"/>
      <c r="BW41" s="33"/>
      <c r="BX41" s="32"/>
    </row>
    <row r="42" spans="1:76" s="23" customFormat="1" ht="13.5" customHeight="1" x14ac:dyDescent="0.25">
      <c r="A42" s="34"/>
      <c r="B42" s="34"/>
      <c r="C42" s="35"/>
      <c r="D42" s="35"/>
      <c r="E42" s="35"/>
      <c r="F42" s="35"/>
      <c r="G42" s="35"/>
      <c r="H42" s="35"/>
      <c r="I42" s="35"/>
      <c r="J42" s="35"/>
      <c r="K42" s="35"/>
      <c r="L42" s="35"/>
      <c r="M42" s="35"/>
      <c r="N42" s="35"/>
      <c r="O42" s="35"/>
      <c r="P42" s="35"/>
      <c r="Q42" s="35"/>
      <c r="R42" s="35"/>
      <c r="S42" s="35"/>
      <c r="T42" s="35"/>
      <c r="U42" s="35"/>
      <c r="V42" s="35"/>
      <c r="W42" s="35"/>
      <c r="X42" s="35"/>
      <c r="Y42" s="36"/>
      <c r="Z42" s="35"/>
      <c r="AA42" s="35"/>
      <c r="AB42" s="35"/>
      <c r="AC42" s="35"/>
      <c r="AD42" s="35"/>
      <c r="AE42" s="35"/>
      <c r="AF42" s="35"/>
      <c r="AG42" s="35"/>
      <c r="AH42" s="35"/>
      <c r="AI42" s="35"/>
      <c r="AJ42" s="35"/>
      <c r="AK42" s="35"/>
      <c r="AL42" s="35"/>
      <c r="AM42" s="35"/>
      <c r="AN42" s="35"/>
      <c r="AO42" s="35"/>
      <c r="AP42" s="35"/>
      <c r="AQ42" s="35"/>
      <c r="AR42" s="35"/>
      <c r="AS42" s="35"/>
      <c r="AT42" s="35"/>
      <c r="AU42" s="35"/>
      <c r="AV42" s="35"/>
      <c r="AW42" s="35"/>
      <c r="AX42" s="35"/>
      <c r="AY42" s="35"/>
      <c r="AZ42" s="35"/>
      <c r="BA42" s="35"/>
      <c r="BB42" s="35"/>
      <c r="BC42" s="37"/>
      <c r="BD42" s="35"/>
      <c r="BE42" s="35"/>
      <c r="BF42" s="35"/>
      <c r="BG42" s="35"/>
      <c r="BH42" s="35"/>
      <c r="BI42" s="35"/>
      <c r="BJ42" s="35"/>
      <c r="BK42" s="35"/>
      <c r="BL42" s="35"/>
      <c r="BM42" s="35"/>
      <c r="BN42" s="35"/>
      <c r="BO42" s="35"/>
      <c r="BP42" s="35"/>
      <c r="BQ42" s="35"/>
      <c r="BR42" s="35"/>
      <c r="BS42" s="35"/>
      <c r="BT42" s="35"/>
      <c r="BU42" s="34"/>
    </row>
    <row r="43" spans="1:76" x14ac:dyDescent="0.25">
      <c r="N43" s="17"/>
      <c r="Y43" s="36"/>
      <c r="Z43" s="36"/>
      <c r="AA43" s="36"/>
      <c r="AB43" s="36"/>
      <c r="AR43" s="2"/>
      <c r="AS43" s="2"/>
      <c r="AW43" s="17">
        <v>1259078.73</v>
      </c>
      <c r="AX43" s="263">
        <v>1259078.7299999993</v>
      </c>
      <c r="AY43" s="17">
        <v>5062871.0199999996</v>
      </c>
      <c r="AZ43" s="17">
        <v>1865596.54</v>
      </c>
      <c r="BA43" s="38"/>
      <c r="BB43" s="38"/>
    </row>
    <row r="44" spans="1:76" x14ac:dyDescent="0.25">
      <c r="N44" s="17"/>
      <c r="Y44" s="36"/>
      <c r="AW44" s="17">
        <f>+AW43-AW41</f>
        <v>0</v>
      </c>
      <c r="AX44" s="17">
        <f>+AX43-AX41</f>
        <v>0</v>
      </c>
      <c r="AY44" s="17">
        <f>+AY43-AY41</f>
        <v>0</v>
      </c>
      <c r="AZ44" s="17">
        <f>+AZ43-AZ41</f>
        <v>0</v>
      </c>
      <c r="BA44" s="171">
        <v>43242577.960000001</v>
      </c>
    </row>
    <row r="45" spans="1:76" x14ac:dyDescent="0.25">
      <c r="N45" s="17"/>
      <c r="Y45" s="36"/>
    </row>
    <row r="46" spans="1:76" x14ac:dyDescent="0.25">
      <c r="N46" s="17"/>
      <c r="Y46" s="36"/>
    </row>
    <row r="47" spans="1:76" x14ac:dyDescent="0.25">
      <c r="N47" s="17"/>
      <c r="Y47" s="36"/>
      <c r="BA47" s="17">
        <f>+BA44-BA41</f>
        <v>0</v>
      </c>
      <c r="BS47" s="272"/>
      <c r="BT47" s="272"/>
      <c r="BU47" s="272"/>
    </row>
    <row r="48" spans="1:76" x14ac:dyDescent="0.25">
      <c r="N48" s="17"/>
      <c r="Y48" s="36"/>
      <c r="BS48" s="43"/>
      <c r="BT48" s="42"/>
      <c r="BU48" s="44"/>
    </row>
    <row r="49" spans="14:73" x14ac:dyDescent="0.25">
      <c r="N49" s="17"/>
      <c r="Y49" s="36"/>
      <c r="BS49" s="43"/>
      <c r="BT49" s="45"/>
      <c r="BU49" s="46"/>
    </row>
    <row r="50" spans="14:73" x14ac:dyDescent="0.25">
      <c r="N50" s="17"/>
      <c r="Y50" s="36"/>
      <c r="BS50" s="273"/>
      <c r="BT50" s="273"/>
      <c r="BU50" s="273"/>
    </row>
    <row r="51" spans="14:73" x14ac:dyDescent="0.25">
      <c r="N51" s="17"/>
      <c r="Y51" s="36"/>
      <c r="BS51" s="271"/>
      <c r="BT51" s="271"/>
      <c r="BU51" s="271"/>
    </row>
    <row r="52" spans="14:73" x14ac:dyDescent="0.25">
      <c r="N52" s="17"/>
      <c r="Y52" s="36"/>
      <c r="BS52" s="43"/>
      <c r="BT52" s="43"/>
      <c r="BU52" s="39"/>
    </row>
    <row r="53" spans="14:73" x14ac:dyDescent="0.25">
      <c r="N53" s="17"/>
      <c r="Y53" s="36"/>
    </row>
    <row r="54" spans="14:73" x14ac:dyDescent="0.25">
      <c r="N54" s="17"/>
      <c r="Y54" s="36"/>
    </row>
    <row r="55" spans="14:73" x14ac:dyDescent="0.25">
      <c r="N55" s="17"/>
      <c r="Y55" s="36"/>
    </row>
    <row r="56" spans="14:73" x14ac:dyDescent="0.25">
      <c r="N56" s="17"/>
      <c r="Y56" s="36"/>
    </row>
    <row r="57" spans="14:73" x14ac:dyDescent="0.25">
      <c r="N57" s="17"/>
      <c r="Y57" s="36"/>
    </row>
    <row r="58" spans="14:73" x14ac:dyDescent="0.25">
      <c r="N58" s="17"/>
    </row>
    <row r="59" spans="14:73" x14ac:dyDescent="0.25">
      <c r="N59" s="17"/>
    </row>
    <row r="60" spans="14:73" x14ac:dyDescent="0.25">
      <c r="N60" s="17"/>
    </row>
    <row r="61" spans="14:73" x14ac:dyDescent="0.25">
      <c r="N61" s="17"/>
    </row>
    <row r="62" spans="14:73" x14ac:dyDescent="0.25">
      <c r="N62" s="17"/>
    </row>
    <row r="63" spans="14:73" x14ac:dyDescent="0.25">
      <c r="N63" s="17"/>
    </row>
    <row r="64" spans="14:73" x14ac:dyDescent="0.25">
      <c r="N64" s="17"/>
    </row>
    <row r="65" spans="14:14" x14ac:dyDescent="0.25">
      <c r="N65" s="17"/>
    </row>
    <row r="66" spans="14:14" x14ac:dyDescent="0.25">
      <c r="N66" s="17"/>
    </row>
    <row r="67" spans="14:14" x14ac:dyDescent="0.25">
      <c r="N67" s="17"/>
    </row>
    <row r="68" spans="14:14" x14ac:dyDescent="0.25">
      <c r="N68" s="17"/>
    </row>
    <row r="69" spans="14:14" x14ac:dyDescent="0.25">
      <c r="N69" s="17"/>
    </row>
    <row r="70" spans="14:14" x14ac:dyDescent="0.25">
      <c r="N70" s="17"/>
    </row>
    <row r="71" spans="14:14" x14ac:dyDescent="0.25">
      <c r="N71" s="17"/>
    </row>
    <row r="72" spans="14:14" x14ac:dyDescent="0.25">
      <c r="N72" s="17"/>
    </row>
    <row r="73" spans="14:14" x14ac:dyDescent="0.25">
      <c r="N73" s="17"/>
    </row>
    <row r="74" spans="14:14" x14ac:dyDescent="0.25">
      <c r="N74" s="17"/>
    </row>
    <row r="75" spans="14:14" x14ac:dyDescent="0.25">
      <c r="N75" s="17"/>
    </row>
    <row r="76" spans="14:14" x14ac:dyDescent="0.25">
      <c r="N76" s="17"/>
    </row>
    <row r="77" spans="14:14" x14ac:dyDescent="0.25">
      <c r="N77" s="17"/>
    </row>
    <row r="78" spans="14:14" x14ac:dyDescent="0.25">
      <c r="N78" s="17"/>
    </row>
    <row r="79" spans="14:14" x14ac:dyDescent="0.25">
      <c r="N79" s="17"/>
    </row>
    <row r="80" spans="14:14" x14ac:dyDescent="0.25">
      <c r="N80" s="17"/>
    </row>
    <row r="81" spans="14:14" x14ac:dyDescent="0.25">
      <c r="N81" s="17"/>
    </row>
    <row r="82" spans="14:14" x14ac:dyDescent="0.25">
      <c r="N82" s="17"/>
    </row>
    <row r="83" spans="14:14" x14ac:dyDescent="0.25">
      <c r="N83" s="17"/>
    </row>
    <row r="84" spans="14:14" x14ac:dyDescent="0.25">
      <c r="N84" s="17"/>
    </row>
    <row r="85" spans="14:14" x14ac:dyDescent="0.25">
      <c r="N85" s="17"/>
    </row>
    <row r="86" spans="14:14" x14ac:dyDescent="0.25">
      <c r="N86" s="17"/>
    </row>
    <row r="87" spans="14:14" x14ac:dyDescent="0.25">
      <c r="N87" s="17"/>
    </row>
    <row r="88" spans="14:14" x14ac:dyDescent="0.25">
      <c r="N88" s="17"/>
    </row>
    <row r="89" spans="14:14" x14ac:dyDescent="0.25">
      <c r="N89" s="17"/>
    </row>
    <row r="90" spans="14:14" x14ac:dyDescent="0.25">
      <c r="N90" s="17"/>
    </row>
    <row r="91" spans="14:14" x14ac:dyDescent="0.25">
      <c r="N91" s="17"/>
    </row>
    <row r="92" spans="14:14" x14ac:dyDescent="0.25">
      <c r="N92" s="17"/>
    </row>
    <row r="93" spans="14:14" x14ac:dyDescent="0.25">
      <c r="N93" s="17"/>
    </row>
    <row r="94" spans="14:14" x14ac:dyDescent="0.25">
      <c r="N94" s="17"/>
    </row>
    <row r="95" spans="14:14" x14ac:dyDescent="0.25">
      <c r="N95" s="17"/>
    </row>
    <row r="96" spans="14:14" x14ac:dyDescent="0.25">
      <c r="N96" s="17"/>
    </row>
    <row r="97" spans="14:14" x14ac:dyDescent="0.25">
      <c r="N97" s="17"/>
    </row>
    <row r="98" spans="14:14" x14ac:dyDescent="0.25">
      <c r="N98" s="17"/>
    </row>
    <row r="99" spans="14:14" x14ac:dyDescent="0.25">
      <c r="N99" s="17"/>
    </row>
    <row r="100" spans="14:14" x14ac:dyDescent="0.25">
      <c r="N100" s="17"/>
    </row>
    <row r="101" spans="14:14" x14ac:dyDescent="0.25">
      <c r="N101" s="17"/>
    </row>
    <row r="102" spans="14:14" x14ac:dyDescent="0.25">
      <c r="N102" s="17"/>
    </row>
    <row r="103" spans="14:14" x14ac:dyDescent="0.25">
      <c r="N103" s="17"/>
    </row>
    <row r="104" spans="14:14" x14ac:dyDescent="0.25">
      <c r="N104" s="17"/>
    </row>
    <row r="105" spans="14:14" x14ac:dyDescent="0.25">
      <c r="N105" s="17"/>
    </row>
    <row r="106" spans="14:14" x14ac:dyDescent="0.25">
      <c r="N106" s="17"/>
    </row>
    <row r="107" spans="14:14" x14ac:dyDescent="0.25">
      <c r="N107" s="17"/>
    </row>
    <row r="108" spans="14:14" x14ac:dyDescent="0.25">
      <c r="N108" s="17"/>
    </row>
    <row r="109" spans="14:14" x14ac:dyDescent="0.25">
      <c r="N109" s="17"/>
    </row>
    <row r="110" spans="14:14" x14ac:dyDescent="0.25">
      <c r="N110" s="17"/>
    </row>
    <row r="111" spans="14:14" x14ac:dyDescent="0.25">
      <c r="N111" s="17"/>
    </row>
    <row r="112" spans="14:14" x14ac:dyDescent="0.25">
      <c r="N112" s="17"/>
    </row>
    <row r="113" spans="14:14" x14ac:dyDescent="0.25">
      <c r="N113" s="17"/>
    </row>
    <row r="114" spans="14:14" x14ac:dyDescent="0.25">
      <c r="N114" s="17"/>
    </row>
    <row r="115" spans="14:14" x14ac:dyDescent="0.25">
      <c r="N115" s="17"/>
    </row>
    <row r="116" spans="14:14" x14ac:dyDescent="0.25">
      <c r="N116" s="17"/>
    </row>
    <row r="117" spans="14:14" x14ac:dyDescent="0.25">
      <c r="N117" s="17"/>
    </row>
    <row r="118" spans="14:14" x14ac:dyDescent="0.25">
      <c r="N118" s="17"/>
    </row>
    <row r="119" spans="14:14" x14ac:dyDescent="0.25">
      <c r="N119" s="17"/>
    </row>
    <row r="120" spans="14:14" x14ac:dyDescent="0.25">
      <c r="N120" s="17"/>
    </row>
    <row r="121" spans="14:14" x14ac:dyDescent="0.25">
      <c r="N121" s="17"/>
    </row>
    <row r="122" spans="14:14" x14ac:dyDescent="0.25">
      <c r="N122" s="17"/>
    </row>
    <row r="123" spans="14:14" x14ac:dyDescent="0.25">
      <c r="N123" s="17"/>
    </row>
    <row r="124" spans="14:14" x14ac:dyDescent="0.25">
      <c r="N124" s="17"/>
    </row>
    <row r="125" spans="14:14" x14ac:dyDescent="0.25">
      <c r="N125" s="17"/>
    </row>
    <row r="126" spans="14:14" x14ac:dyDescent="0.25">
      <c r="N126" s="17"/>
    </row>
    <row r="127" spans="14:14" x14ac:dyDescent="0.25">
      <c r="N127" s="17"/>
    </row>
    <row r="128" spans="14:14" x14ac:dyDescent="0.25">
      <c r="N128" s="17"/>
    </row>
    <row r="129" spans="14:14" x14ac:dyDescent="0.25">
      <c r="N129" s="17"/>
    </row>
    <row r="130" spans="14:14" x14ac:dyDescent="0.25">
      <c r="N130" s="17"/>
    </row>
    <row r="131" spans="14:14" x14ac:dyDescent="0.25">
      <c r="N131" s="17"/>
    </row>
    <row r="132" spans="14:14" x14ac:dyDescent="0.25">
      <c r="N132" s="17"/>
    </row>
    <row r="133" spans="14:14" x14ac:dyDescent="0.25">
      <c r="N133" s="17"/>
    </row>
    <row r="134" spans="14:14" x14ac:dyDescent="0.25">
      <c r="N134" s="17"/>
    </row>
    <row r="135" spans="14:14" x14ac:dyDescent="0.25">
      <c r="N135" s="17"/>
    </row>
    <row r="136" spans="14:14" x14ac:dyDescent="0.25">
      <c r="N136" s="17"/>
    </row>
    <row r="137" spans="14:14" x14ac:dyDescent="0.25">
      <c r="N137" s="17"/>
    </row>
    <row r="138" spans="14:14" x14ac:dyDescent="0.25">
      <c r="N138" s="17"/>
    </row>
    <row r="139" spans="14:14" x14ac:dyDescent="0.25">
      <c r="N139" s="17"/>
    </row>
    <row r="140" spans="14:14" x14ac:dyDescent="0.25">
      <c r="N140" s="17"/>
    </row>
    <row r="141" spans="14:14" x14ac:dyDescent="0.25">
      <c r="N141" s="17"/>
    </row>
    <row r="142" spans="14:14" x14ac:dyDescent="0.25">
      <c r="N142" s="17"/>
    </row>
    <row r="143" spans="14:14" x14ac:dyDescent="0.25">
      <c r="N143" s="17"/>
    </row>
    <row r="144" spans="14:14" x14ac:dyDescent="0.25">
      <c r="N144" s="17"/>
    </row>
    <row r="145" spans="14:14" x14ac:dyDescent="0.25">
      <c r="N145" s="17"/>
    </row>
    <row r="146" spans="14:14" x14ac:dyDescent="0.25">
      <c r="N146" s="17"/>
    </row>
    <row r="147" spans="14:14" x14ac:dyDescent="0.25">
      <c r="N147" s="17"/>
    </row>
    <row r="148" spans="14:14" x14ac:dyDescent="0.25">
      <c r="N148" s="17"/>
    </row>
    <row r="149" spans="14:14" x14ac:dyDescent="0.25">
      <c r="N149" s="17"/>
    </row>
    <row r="150" spans="14:14" x14ac:dyDescent="0.25">
      <c r="N150" s="17"/>
    </row>
    <row r="151" spans="14:14" x14ac:dyDescent="0.25">
      <c r="N151" s="17"/>
    </row>
    <row r="152" spans="14:14" x14ac:dyDescent="0.25">
      <c r="N152" s="17"/>
    </row>
    <row r="153" spans="14:14" x14ac:dyDescent="0.25">
      <c r="N153" s="17"/>
    </row>
    <row r="154" spans="14:14" x14ac:dyDescent="0.25">
      <c r="N154" s="17"/>
    </row>
    <row r="155" spans="14:14" x14ac:dyDescent="0.25">
      <c r="N155" s="17"/>
    </row>
    <row r="156" spans="14:14" x14ac:dyDescent="0.25">
      <c r="N156" s="17"/>
    </row>
    <row r="157" spans="14:14" x14ac:dyDescent="0.25">
      <c r="N157" s="17"/>
    </row>
    <row r="158" spans="14:14" x14ac:dyDescent="0.25">
      <c r="N158" s="17"/>
    </row>
    <row r="159" spans="14:14" x14ac:dyDescent="0.25">
      <c r="N159" s="17"/>
    </row>
    <row r="160" spans="14:14" x14ac:dyDescent="0.25">
      <c r="N160" s="17"/>
    </row>
    <row r="161" spans="14:14" x14ac:dyDescent="0.25">
      <c r="N161" s="17"/>
    </row>
    <row r="162" spans="14:14" x14ac:dyDescent="0.25">
      <c r="N162" s="17"/>
    </row>
    <row r="163" spans="14:14" x14ac:dyDescent="0.25">
      <c r="N163" s="17"/>
    </row>
    <row r="164" spans="14:14" x14ac:dyDescent="0.25">
      <c r="N164" s="17"/>
    </row>
    <row r="165" spans="14:14" x14ac:dyDescent="0.25">
      <c r="N165" s="17"/>
    </row>
    <row r="166" spans="14:14" x14ac:dyDescent="0.25">
      <c r="N166" s="17"/>
    </row>
    <row r="167" spans="14:14" x14ac:dyDescent="0.25">
      <c r="N167" s="17"/>
    </row>
    <row r="168" spans="14:14" x14ac:dyDescent="0.25">
      <c r="N168" s="17"/>
    </row>
    <row r="169" spans="14:14" x14ac:dyDescent="0.25">
      <c r="N169" s="17"/>
    </row>
    <row r="170" spans="14:14" x14ac:dyDescent="0.25">
      <c r="N170" s="17"/>
    </row>
    <row r="171" spans="14:14" x14ac:dyDescent="0.25">
      <c r="N171" s="17"/>
    </row>
    <row r="172" spans="14:14" x14ac:dyDescent="0.25">
      <c r="N172" s="17"/>
    </row>
    <row r="173" spans="14:14" x14ac:dyDescent="0.25">
      <c r="N173" s="17"/>
    </row>
    <row r="174" spans="14:14" x14ac:dyDescent="0.25">
      <c r="N174" s="17"/>
    </row>
    <row r="175" spans="14:14" x14ac:dyDescent="0.25">
      <c r="N175" s="17"/>
    </row>
    <row r="176" spans="14:14" x14ac:dyDescent="0.25">
      <c r="N176" s="17"/>
    </row>
    <row r="177" spans="14:14" x14ac:dyDescent="0.25">
      <c r="N177" s="17"/>
    </row>
    <row r="178" spans="14:14" x14ac:dyDescent="0.25">
      <c r="N178" s="17"/>
    </row>
    <row r="179" spans="14:14" x14ac:dyDescent="0.25">
      <c r="N179" s="17"/>
    </row>
    <row r="180" spans="14:14" x14ac:dyDescent="0.25">
      <c r="N180" s="17"/>
    </row>
    <row r="181" spans="14:14" x14ac:dyDescent="0.25">
      <c r="N181" s="17"/>
    </row>
    <row r="182" spans="14:14" x14ac:dyDescent="0.25">
      <c r="N182" s="17"/>
    </row>
    <row r="183" spans="14:14" x14ac:dyDescent="0.25">
      <c r="N183" s="17"/>
    </row>
    <row r="184" spans="14:14" x14ac:dyDescent="0.25">
      <c r="N184" s="17"/>
    </row>
    <row r="185" spans="14:14" x14ac:dyDescent="0.25">
      <c r="N185" s="17"/>
    </row>
    <row r="186" spans="14:14" x14ac:dyDescent="0.25">
      <c r="N186" s="17"/>
    </row>
    <row r="187" spans="14:14" x14ac:dyDescent="0.25">
      <c r="N187" s="17"/>
    </row>
    <row r="188" spans="14:14" x14ac:dyDescent="0.25">
      <c r="N188" s="17"/>
    </row>
    <row r="189" spans="14:14" x14ac:dyDescent="0.25">
      <c r="N189" s="17"/>
    </row>
    <row r="190" spans="14:14" x14ac:dyDescent="0.25">
      <c r="N190" s="17"/>
    </row>
    <row r="191" spans="14:14" x14ac:dyDescent="0.25">
      <c r="N191" s="17"/>
    </row>
    <row r="192" spans="14:14" x14ac:dyDescent="0.25">
      <c r="N192" s="17"/>
    </row>
    <row r="193" spans="14:14" x14ac:dyDescent="0.25">
      <c r="N193" s="17"/>
    </row>
    <row r="194" spans="14:14" x14ac:dyDescent="0.25">
      <c r="N194" s="17"/>
    </row>
    <row r="195" spans="14:14" x14ac:dyDescent="0.25">
      <c r="N195" s="17"/>
    </row>
    <row r="196" spans="14:14" x14ac:dyDescent="0.25">
      <c r="N196" s="17"/>
    </row>
    <row r="197" spans="14:14" x14ac:dyDescent="0.25">
      <c r="N197" s="17"/>
    </row>
    <row r="198" spans="14:14" x14ac:dyDescent="0.25">
      <c r="N198" s="17"/>
    </row>
    <row r="199" spans="14:14" x14ac:dyDescent="0.25">
      <c r="N199" s="17"/>
    </row>
    <row r="200" spans="14:14" x14ac:dyDescent="0.25">
      <c r="N200" s="17"/>
    </row>
    <row r="201" spans="14:14" x14ac:dyDescent="0.25">
      <c r="N201" s="17"/>
    </row>
    <row r="202" spans="14:14" x14ac:dyDescent="0.25">
      <c r="N202" s="17"/>
    </row>
    <row r="203" spans="14:14" x14ac:dyDescent="0.25">
      <c r="N203" s="17"/>
    </row>
    <row r="204" spans="14:14" x14ac:dyDescent="0.25">
      <c r="N204" s="17"/>
    </row>
    <row r="205" spans="14:14" x14ac:dyDescent="0.25">
      <c r="N205" s="17"/>
    </row>
    <row r="206" spans="14:14" x14ac:dyDescent="0.25">
      <c r="N206" s="17"/>
    </row>
    <row r="207" spans="14:14" x14ac:dyDescent="0.25">
      <c r="N207" s="17"/>
    </row>
    <row r="208" spans="14:14" x14ac:dyDescent="0.25">
      <c r="N208" s="17"/>
    </row>
    <row r="209" spans="14:14" x14ac:dyDescent="0.25">
      <c r="N209" s="17"/>
    </row>
    <row r="210" spans="14:14" x14ac:dyDescent="0.25">
      <c r="N210" s="17"/>
    </row>
    <row r="211" spans="14:14" x14ac:dyDescent="0.25">
      <c r="N211" s="17"/>
    </row>
    <row r="212" spans="14:14" x14ac:dyDescent="0.25">
      <c r="N212" s="17"/>
    </row>
    <row r="213" spans="14:14" x14ac:dyDescent="0.25">
      <c r="N213" s="17"/>
    </row>
    <row r="214" spans="14:14" x14ac:dyDescent="0.25">
      <c r="N214" s="17"/>
    </row>
    <row r="215" spans="14:14" x14ac:dyDescent="0.25">
      <c r="N215" s="17"/>
    </row>
    <row r="216" spans="14:14" x14ac:dyDescent="0.25">
      <c r="N216" s="17"/>
    </row>
    <row r="217" spans="14:14" x14ac:dyDescent="0.25">
      <c r="N217" s="17"/>
    </row>
    <row r="218" spans="14:14" x14ac:dyDescent="0.25">
      <c r="N218" s="17"/>
    </row>
    <row r="219" spans="14:14" x14ac:dyDescent="0.25">
      <c r="N219" s="17"/>
    </row>
    <row r="220" spans="14:14" x14ac:dyDescent="0.25">
      <c r="N220" s="17"/>
    </row>
    <row r="221" spans="14:14" x14ac:dyDescent="0.25">
      <c r="N221" s="17"/>
    </row>
    <row r="222" spans="14:14" x14ac:dyDescent="0.25">
      <c r="N222" s="17"/>
    </row>
    <row r="223" spans="14:14" x14ac:dyDescent="0.25">
      <c r="N223" s="17"/>
    </row>
    <row r="224" spans="14:14" x14ac:dyDescent="0.25">
      <c r="N224" s="17"/>
    </row>
    <row r="225" spans="14:14" x14ac:dyDescent="0.25">
      <c r="N225" s="17"/>
    </row>
    <row r="226" spans="14:14" x14ac:dyDescent="0.25">
      <c r="N226" s="17"/>
    </row>
    <row r="227" spans="14:14" x14ac:dyDescent="0.25">
      <c r="N227" s="17"/>
    </row>
    <row r="228" spans="14:14" x14ac:dyDescent="0.25">
      <c r="N228" s="17"/>
    </row>
    <row r="229" spans="14:14" x14ac:dyDescent="0.25">
      <c r="N229" s="17"/>
    </row>
    <row r="230" spans="14:14" x14ac:dyDescent="0.25">
      <c r="N230" s="17"/>
    </row>
    <row r="231" spans="14:14" x14ac:dyDescent="0.25">
      <c r="N231" s="17"/>
    </row>
    <row r="232" spans="14:14" x14ac:dyDescent="0.25">
      <c r="N232" s="17"/>
    </row>
    <row r="233" spans="14:14" x14ac:dyDescent="0.25">
      <c r="N233" s="17"/>
    </row>
    <row r="234" spans="14:14" x14ac:dyDescent="0.25">
      <c r="N234" s="17"/>
    </row>
    <row r="235" spans="14:14" x14ac:dyDescent="0.25">
      <c r="N235" s="17"/>
    </row>
    <row r="236" spans="14:14" x14ac:dyDescent="0.25">
      <c r="N236" s="17"/>
    </row>
    <row r="237" spans="14:14" x14ac:dyDescent="0.25">
      <c r="N237" s="17"/>
    </row>
    <row r="238" spans="14:14" x14ac:dyDescent="0.25">
      <c r="N238" s="17"/>
    </row>
    <row r="239" spans="14:14" x14ac:dyDescent="0.25">
      <c r="N239" s="17"/>
    </row>
    <row r="240" spans="14:14" x14ac:dyDescent="0.25">
      <c r="N240" s="17"/>
    </row>
    <row r="241" spans="14:14" x14ac:dyDescent="0.25">
      <c r="N241" s="17"/>
    </row>
    <row r="242" spans="14:14" x14ac:dyDescent="0.25">
      <c r="N242" s="17"/>
    </row>
    <row r="243" spans="14:14" x14ac:dyDescent="0.25">
      <c r="N243" s="17"/>
    </row>
    <row r="244" spans="14:14" x14ac:dyDescent="0.25">
      <c r="N244" s="17"/>
    </row>
    <row r="245" spans="14:14" x14ac:dyDescent="0.25">
      <c r="N245" s="17"/>
    </row>
    <row r="246" spans="14:14" x14ac:dyDescent="0.25">
      <c r="N246" s="17"/>
    </row>
    <row r="247" spans="14:14" x14ac:dyDescent="0.25">
      <c r="N247" s="17"/>
    </row>
    <row r="248" spans="14:14" x14ac:dyDescent="0.25">
      <c r="N248" s="17"/>
    </row>
    <row r="249" spans="14:14" x14ac:dyDescent="0.25">
      <c r="N249" s="17"/>
    </row>
    <row r="250" spans="14:14" x14ac:dyDescent="0.25">
      <c r="N250" s="17"/>
    </row>
    <row r="251" spans="14:14" x14ac:dyDescent="0.25">
      <c r="N251" s="17"/>
    </row>
    <row r="252" spans="14:14" x14ac:dyDescent="0.25">
      <c r="N252" s="17"/>
    </row>
    <row r="253" spans="14:14" x14ac:dyDescent="0.25">
      <c r="N253" s="17"/>
    </row>
    <row r="254" spans="14:14" x14ac:dyDescent="0.25">
      <c r="N254" s="17"/>
    </row>
    <row r="255" spans="14:14" x14ac:dyDescent="0.25">
      <c r="N255" s="17"/>
    </row>
    <row r="256" spans="14:14" x14ac:dyDescent="0.25">
      <c r="N256" s="17"/>
    </row>
    <row r="257" spans="14:14" x14ac:dyDescent="0.25">
      <c r="N257" s="17"/>
    </row>
    <row r="258" spans="14:14" x14ac:dyDescent="0.25">
      <c r="N258" s="17"/>
    </row>
    <row r="259" spans="14:14" x14ac:dyDescent="0.25">
      <c r="N259" s="17"/>
    </row>
    <row r="260" spans="14:14" x14ac:dyDescent="0.25">
      <c r="N260" s="17"/>
    </row>
    <row r="261" spans="14:14" x14ac:dyDescent="0.25">
      <c r="N261" s="17"/>
    </row>
    <row r="262" spans="14:14" x14ac:dyDescent="0.25">
      <c r="N262" s="17"/>
    </row>
    <row r="263" spans="14:14" x14ac:dyDescent="0.25">
      <c r="N263" s="17"/>
    </row>
    <row r="264" spans="14:14" x14ac:dyDescent="0.25">
      <c r="N264" s="17"/>
    </row>
    <row r="265" spans="14:14" x14ac:dyDescent="0.25">
      <c r="N265" s="17"/>
    </row>
    <row r="266" spans="14:14" x14ac:dyDescent="0.25">
      <c r="N266" s="17"/>
    </row>
    <row r="267" spans="14:14" x14ac:dyDescent="0.25">
      <c r="N267" s="17"/>
    </row>
    <row r="268" spans="14:14" x14ac:dyDescent="0.25">
      <c r="N268" s="17"/>
    </row>
    <row r="269" spans="14:14" x14ac:dyDescent="0.25">
      <c r="N269" s="17"/>
    </row>
    <row r="270" spans="14:14" x14ac:dyDescent="0.25">
      <c r="N270" s="17"/>
    </row>
    <row r="271" spans="14:14" x14ac:dyDescent="0.25">
      <c r="N271" s="17"/>
    </row>
    <row r="272" spans="14:14" x14ac:dyDescent="0.25">
      <c r="N272" s="17"/>
    </row>
    <row r="273" spans="14:14" x14ac:dyDescent="0.25">
      <c r="N273" s="17"/>
    </row>
    <row r="274" spans="14:14" x14ac:dyDescent="0.25">
      <c r="N274" s="17"/>
    </row>
    <row r="275" spans="14:14" x14ac:dyDescent="0.25">
      <c r="N275" s="17"/>
    </row>
    <row r="276" spans="14:14" x14ac:dyDescent="0.25">
      <c r="N276" s="17"/>
    </row>
    <row r="277" spans="14:14" x14ac:dyDescent="0.25">
      <c r="N277" s="17"/>
    </row>
    <row r="278" spans="14:14" x14ac:dyDescent="0.25">
      <c r="N278" s="17"/>
    </row>
    <row r="279" spans="14:14" x14ac:dyDescent="0.25">
      <c r="N279" s="17"/>
    </row>
    <row r="280" spans="14:14" x14ac:dyDescent="0.25">
      <c r="N280" s="17"/>
    </row>
  </sheetData>
  <mergeCells count="43">
    <mergeCell ref="A41:B41"/>
    <mergeCell ref="A22:A27"/>
    <mergeCell ref="A28:A30"/>
    <mergeCell ref="A31:A34"/>
    <mergeCell ref="A35:A40"/>
    <mergeCell ref="A13:A21"/>
    <mergeCell ref="AY11:AZ11"/>
    <mergeCell ref="BK11:BL11"/>
    <mergeCell ref="S11:T11"/>
    <mergeCell ref="BI11:BJ11"/>
    <mergeCell ref="AW11:AX11"/>
    <mergeCell ref="AI11:AJ11"/>
    <mergeCell ref="BS51:BU51"/>
    <mergeCell ref="BS47:BU47"/>
    <mergeCell ref="BS50:BU50"/>
    <mergeCell ref="BT1:BU1"/>
    <mergeCell ref="C9:C12"/>
    <mergeCell ref="D9:BU9"/>
    <mergeCell ref="R10:AE10"/>
    <mergeCell ref="AF10:AS10"/>
    <mergeCell ref="AT10:BG10"/>
    <mergeCell ref="BH10:BU10"/>
    <mergeCell ref="G11:H11"/>
    <mergeCell ref="I11:J11"/>
    <mergeCell ref="U11:V11"/>
    <mergeCell ref="W11:X11"/>
    <mergeCell ref="BM11:BN11"/>
    <mergeCell ref="BH2:BS2"/>
    <mergeCell ref="BH3:BS3"/>
    <mergeCell ref="BH4:BS4"/>
    <mergeCell ref="A1:B1"/>
    <mergeCell ref="A9:A12"/>
    <mergeCell ref="B9:B12"/>
    <mergeCell ref="AK11:AL11"/>
    <mergeCell ref="B2:M2"/>
    <mergeCell ref="B3:M3"/>
    <mergeCell ref="B4:M4"/>
    <mergeCell ref="B5:M5"/>
    <mergeCell ref="E11:F11"/>
    <mergeCell ref="D10:Q10"/>
    <mergeCell ref="AG11:AH11"/>
    <mergeCell ref="AU11:AV11"/>
    <mergeCell ref="BH5:BS5"/>
  </mergeCells>
  <printOptions horizontalCentered="1" verticalCentered="1"/>
  <pageMargins left="0.31496062992125984" right="0" top="0.86614173228346458" bottom="0.31496062992125984" header="0.35433070866141736" footer="0"/>
  <pageSetup scale="67" orientation="landscape" r:id="rId1"/>
  <headerFooter>
    <oddFooter>&amp;R&amp;P</oddFooter>
  </headerFooter>
  <colBreaks count="1" manualBreakCount="1">
    <brk id="63" max="42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>
    <tabColor theme="5" tint="0.59999389629810485"/>
  </sheetPr>
  <dimension ref="A1:AM86"/>
  <sheetViews>
    <sheetView showGridLines="0" topLeftCell="C1" zoomScaleSheetLayoutView="100" workbookViewId="0">
      <selection activeCell="D5" sqref="D5:AH5"/>
    </sheetView>
  </sheetViews>
  <sheetFormatPr baseColWidth="10" defaultColWidth="11.42578125" defaultRowHeight="13.5" x14ac:dyDescent="0.25"/>
  <cols>
    <col min="1" max="1" width="25" style="60" customWidth="1"/>
    <col min="2" max="2" width="28.28515625" style="60" customWidth="1"/>
    <col min="3" max="3" width="20.42578125" style="60" customWidth="1"/>
    <col min="4" max="4" width="16.140625" style="60" customWidth="1"/>
    <col min="5" max="5" width="16.85546875" style="60" customWidth="1"/>
    <col min="6" max="6" width="14.140625" style="60" customWidth="1"/>
    <col min="7" max="7" width="12.85546875" style="60" customWidth="1"/>
    <col min="8" max="8" width="16.140625" style="60" customWidth="1"/>
    <col min="9" max="9" width="15.85546875" style="60" customWidth="1"/>
    <col min="10" max="10" width="12.140625" style="60" customWidth="1"/>
    <col min="11" max="11" width="7.85546875" style="60" customWidth="1"/>
    <col min="12" max="12" width="16.140625" style="60" customWidth="1"/>
    <col min="13" max="13" width="13.28515625" style="60" customWidth="1"/>
    <col min="14" max="14" width="11.85546875" style="60" customWidth="1"/>
    <col min="15" max="15" width="15.28515625" style="60" customWidth="1"/>
    <col min="16" max="17" width="12.28515625" style="60" customWidth="1"/>
    <col min="18" max="18" width="8.140625" style="60" customWidth="1"/>
    <col min="19" max="19" width="16.42578125" style="60" customWidth="1"/>
    <col min="20" max="21" width="12.42578125" style="60" customWidth="1"/>
    <col min="22" max="22" width="14.7109375" style="60" customWidth="1"/>
    <col min="23" max="23" width="12.85546875" style="60" customWidth="1"/>
    <col min="24" max="24" width="12" style="60" customWidth="1"/>
    <col min="25" max="25" width="9.140625" style="60" customWidth="1"/>
    <col min="26" max="26" width="15.7109375" style="60" customWidth="1"/>
    <col min="27" max="27" width="12.28515625" style="60" customWidth="1"/>
    <col min="28" max="28" width="12.7109375" style="60" customWidth="1"/>
    <col min="29" max="29" width="15.140625" style="60" customWidth="1"/>
    <col min="30" max="30" width="12.140625" style="60" customWidth="1"/>
    <col min="31" max="31" width="11.42578125" style="60" customWidth="1"/>
    <col min="32" max="32" width="9.28515625" style="60" customWidth="1"/>
    <col min="33" max="33" width="15.7109375" style="60" customWidth="1"/>
    <col min="34" max="35" width="12.7109375" style="60" customWidth="1"/>
    <col min="36" max="36" width="15.42578125" style="60" customWidth="1"/>
    <col min="37" max="37" width="12.7109375" style="60" customWidth="1"/>
    <col min="38" max="16384" width="11.42578125" style="60"/>
  </cols>
  <sheetData>
    <row r="1" spans="1:39" ht="13.5" customHeight="1" x14ac:dyDescent="0.25">
      <c r="B1" s="291"/>
      <c r="C1" s="291"/>
      <c r="D1" s="61"/>
      <c r="E1" s="62"/>
      <c r="F1" s="62"/>
      <c r="G1" s="62"/>
      <c r="H1" s="62"/>
      <c r="I1" s="62"/>
      <c r="J1" s="62"/>
      <c r="K1" s="62"/>
      <c r="L1" s="62"/>
      <c r="M1" s="62"/>
      <c r="N1" s="62"/>
      <c r="O1" s="62"/>
      <c r="P1" s="62"/>
      <c r="Q1" s="62"/>
      <c r="R1" s="62"/>
      <c r="S1" s="62"/>
      <c r="T1" s="62"/>
      <c r="U1" s="62"/>
      <c r="V1" s="62"/>
      <c r="W1" s="62"/>
      <c r="X1" s="62"/>
      <c r="Y1" s="62"/>
      <c r="Z1" s="62"/>
      <c r="AA1" s="62"/>
      <c r="AB1" s="62"/>
      <c r="AC1" s="62"/>
      <c r="AD1" s="62"/>
      <c r="AE1" s="62"/>
      <c r="AF1" s="62"/>
    </row>
    <row r="2" spans="1:39" ht="17.25" x14ac:dyDescent="0.3">
      <c r="B2" s="63"/>
      <c r="C2" s="63"/>
      <c r="D2" s="264" t="s">
        <v>83</v>
      </c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</row>
    <row r="3" spans="1:39" ht="17.25" x14ac:dyDescent="0.3">
      <c r="B3" s="63"/>
      <c r="C3" s="63"/>
      <c r="D3" s="264" t="s">
        <v>84</v>
      </c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</row>
    <row r="4" spans="1:39" ht="17.25" x14ac:dyDescent="0.3">
      <c r="B4" s="63"/>
      <c r="C4" s="63"/>
      <c r="D4" s="264" t="s">
        <v>98</v>
      </c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</row>
    <row r="5" spans="1:39" ht="17.25" x14ac:dyDescent="0.3">
      <c r="B5" s="63"/>
      <c r="C5" s="64"/>
      <c r="D5" s="264" t="s">
        <v>85</v>
      </c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</row>
    <row r="6" spans="1:39" x14ac:dyDescent="0.25">
      <c r="B6" s="63"/>
      <c r="C6" s="63"/>
      <c r="D6" s="65"/>
      <c r="E6" s="65"/>
      <c r="F6" s="65"/>
      <c r="G6" s="65"/>
      <c r="H6" s="65"/>
      <c r="I6" s="65"/>
      <c r="J6" s="65"/>
      <c r="L6" s="65"/>
      <c r="M6" s="65"/>
      <c r="N6" s="65"/>
      <c r="O6" s="65"/>
      <c r="P6" s="65"/>
      <c r="Q6" s="65"/>
      <c r="R6" s="65"/>
      <c r="S6" s="65"/>
      <c r="T6" s="65"/>
      <c r="U6" s="65"/>
      <c r="V6" s="65"/>
      <c r="W6" s="65"/>
      <c r="X6" s="65"/>
      <c r="Y6" s="65"/>
      <c r="Z6" s="65"/>
      <c r="AA6" s="65"/>
      <c r="AB6" s="65"/>
      <c r="AC6" s="65"/>
      <c r="AD6" s="65"/>
      <c r="AE6" s="65"/>
      <c r="AF6" s="65"/>
      <c r="AL6" s="65" t="s">
        <v>82</v>
      </c>
    </row>
    <row r="7" spans="1:39" ht="20.25" customHeight="1" thickBot="1" x14ac:dyDescent="0.3">
      <c r="B7" s="66"/>
      <c r="C7" s="66"/>
      <c r="D7" s="66"/>
      <c r="E7" s="67"/>
      <c r="F7" s="67"/>
      <c r="G7" s="67"/>
      <c r="H7" s="67"/>
      <c r="I7" s="67"/>
      <c r="J7" s="67"/>
      <c r="L7" s="67"/>
      <c r="M7" s="67"/>
      <c r="N7" s="67"/>
      <c r="O7" s="68"/>
      <c r="R7" s="67"/>
      <c r="S7" s="67"/>
      <c r="T7" s="67"/>
      <c r="U7" s="67"/>
      <c r="V7" s="67"/>
      <c r="W7" s="67"/>
      <c r="X7" s="67"/>
      <c r="Y7" s="67"/>
      <c r="Z7" s="67"/>
      <c r="AA7" s="67"/>
      <c r="AB7" s="67"/>
      <c r="AC7" s="67"/>
      <c r="AD7" s="67"/>
      <c r="AE7" s="67"/>
      <c r="AF7" s="67"/>
    </row>
    <row r="8" spans="1:39" s="4" customFormat="1" ht="20.25" customHeight="1" thickBot="1" x14ac:dyDescent="0.3">
      <c r="A8" s="286" t="s">
        <v>54</v>
      </c>
      <c r="B8" s="286" t="s">
        <v>65</v>
      </c>
      <c r="C8" s="286" t="s">
        <v>5</v>
      </c>
      <c r="D8" s="287" t="s">
        <v>29</v>
      </c>
      <c r="E8" s="288" t="s">
        <v>2</v>
      </c>
      <c r="F8" s="289"/>
      <c r="G8" s="289"/>
      <c r="H8" s="289"/>
      <c r="I8" s="289"/>
      <c r="J8" s="289"/>
      <c r="K8" s="289"/>
      <c r="L8" s="289"/>
      <c r="M8" s="289"/>
      <c r="N8" s="289"/>
      <c r="O8" s="289"/>
      <c r="P8" s="289"/>
      <c r="Q8" s="289"/>
      <c r="R8" s="289"/>
      <c r="S8" s="289"/>
      <c r="T8" s="289"/>
      <c r="U8" s="289"/>
      <c r="V8" s="289"/>
      <c r="W8" s="289"/>
      <c r="X8" s="289"/>
      <c r="Y8" s="289"/>
      <c r="Z8" s="289"/>
      <c r="AA8" s="289"/>
      <c r="AB8" s="289"/>
      <c r="AC8" s="289"/>
      <c r="AD8" s="289"/>
      <c r="AE8" s="289"/>
      <c r="AF8" s="290"/>
      <c r="AG8" s="294" t="s">
        <v>26</v>
      </c>
      <c r="AH8" s="295"/>
      <c r="AI8" s="295"/>
      <c r="AJ8" s="295"/>
      <c r="AK8" s="295"/>
      <c r="AL8" s="295"/>
      <c r="AM8" s="296"/>
    </row>
    <row r="9" spans="1:39" s="4" customFormat="1" ht="20.25" customHeight="1" thickBot="1" x14ac:dyDescent="0.3">
      <c r="A9" s="286"/>
      <c r="B9" s="286"/>
      <c r="C9" s="286"/>
      <c r="D9" s="293"/>
      <c r="E9" s="288" t="s">
        <v>15</v>
      </c>
      <c r="F9" s="289"/>
      <c r="G9" s="289"/>
      <c r="H9" s="289"/>
      <c r="I9" s="289"/>
      <c r="J9" s="289"/>
      <c r="K9" s="290"/>
      <c r="L9" s="300" t="s">
        <v>16</v>
      </c>
      <c r="M9" s="301"/>
      <c r="N9" s="301"/>
      <c r="O9" s="301"/>
      <c r="P9" s="301"/>
      <c r="Q9" s="301"/>
      <c r="R9" s="301"/>
      <c r="S9" s="301" t="s">
        <v>17</v>
      </c>
      <c r="T9" s="301"/>
      <c r="U9" s="301"/>
      <c r="V9" s="301"/>
      <c r="W9" s="301"/>
      <c r="X9" s="301"/>
      <c r="Y9" s="301"/>
      <c r="Z9" s="301" t="s">
        <v>18</v>
      </c>
      <c r="AA9" s="301"/>
      <c r="AB9" s="301"/>
      <c r="AC9" s="301"/>
      <c r="AD9" s="301"/>
      <c r="AE9" s="301"/>
      <c r="AF9" s="302"/>
      <c r="AG9" s="297"/>
      <c r="AH9" s="298"/>
      <c r="AI9" s="298"/>
      <c r="AJ9" s="298"/>
      <c r="AK9" s="298"/>
      <c r="AL9" s="298"/>
      <c r="AM9" s="299"/>
    </row>
    <row r="10" spans="1:39" s="4" customFormat="1" ht="39" customHeight="1" thickBot="1" x14ac:dyDescent="0.3">
      <c r="A10" s="287"/>
      <c r="B10" s="287"/>
      <c r="C10" s="287"/>
      <c r="D10" s="293"/>
      <c r="E10" s="85" t="s">
        <v>28</v>
      </c>
      <c r="F10" s="85" t="s">
        <v>3</v>
      </c>
      <c r="G10" s="85" t="s">
        <v>4</v>
      </c>
      <c r="H10" s="47" t="s">
        <v>24</v>
      </c>
      <c r="I10" s="86" t="s">
        <v>8</v>
      </c>
      <c r="J10" s="87" t="s">
        <v>9</v>
      </c>
      <c r="K10" s="86" t="s">
        <v>7</v>
      </c>
      <c r="L10" s="47" t="s">
        <v>28</v>
      </c>
      <c r="M10" s="86" t="s">
        <v>3</v>
      </c>
      <c r="N10" s="86" t="s">
        <v>4</v>
      </c>
      <c r="O10" s="47" t="s">
        <v>24</v>
      </c>
      <c r="P10" s="86" t="s">
        <v>8</v>
      </c>
      <c r="Q10" s="87" t="s">
        <v>9</v>
      </c>
      <c r="R10" s="86" t="s">
        <v>7</v>
      </c>
      <c r="S10" s="47" t="s">
        <v>28</v>
      </c>
      <c r="T10" s="86" t="s">
        <v>3</v>
      </c>
      <c r="U10" s="86" t="s">
        <v>4</v>
      </c>
      <c r="V10" s="47" t="s">
        <v>24</v>
      </c>
      <c r="W10" s="86" t="s">
        <v>8</v>
      </c>
      <c r="X10" s="87" t="s">
        <v>9</v>
      </c>
      <c r="Y10" s="86" t="s">
        <v>7</v>
      </c>
      <c r="Z10" s="47" t="s">
        <v>28</v>
      </c>
      <c r="AA10" s="86" t="s">
        <v>3</v>
      </c>
      <c r="AB10" s="86" t="s">
        <v>4</v>
      </c>
      <c r="AC10" s="47" t="s">
        <v>24</v>
      </c>
      <c r="AD10" s="86" t="s">
        <v>8</v>
      </c>
      <c r="AE10" s="87" t="s">
        <v>9</v>
      </c>
      <c r="AF10" s="86" t="s">
        <v>7</v>
      </c>
      <c r="AG10" s="47" t="s">
        <v>27</v>
      </c>
      <c r="AH10" s="86" t="s">
        <v>3</v>
      </c>
      <c r="AI10" s="86" t="s">
        <v>4</v>
      </c>
      <c r="AJ10" s="47" t="s">
        <v>24</v>
      </c>
      <c r="AK10" s="86" t="s">
        <v>8</v>
      </c>
      <c r="AL10" s="87" t="s">
        <v>9</v>
      </c>
      <c r="AM10" s="86" t="s">
        <v>7</v>
      </c>
    </row>
    <row r="11" spans="1:39" s="4" customFormat="1" ht="14.25" customHeight="1" x14ac:dyDescent="0.25">
      <c r="A11" s="277" t="s">
        <v>89</v>
      </c>
      <c r="B11" s="220"/>
      <c r="C11" s="221"/>
      <c r="D11" s="221">
        <f t="shared" ref="D11:I11" si="0">SUM(D12:D19)</f>
        <v>8425</v>
      </c>
      <c r="E11" s="221">
        <f t="shared" si="0"/>
        <v>4544</v>
      </c>
      <c r="F11" s="222">
        <f t="shared" si="0"/>
        <v>0</v>
      </c>
      <c r="G11" s="222">
        <f t="shared" si="0"/>
        <v>0</v>
      </c>
      <c r="H11" s="221">
        <f t="shared" si="0"/>
        <v>4544</v>
      </c>
      <c r="I11" s="221">
        <f t="shared" si="0"/>
        <v>4544</v>
      </c>
      <c r="J11" s="221">
        <f t="shared" ref="J11:L11" si="1">SUM(J12:J19)</f>
        <v>0</v>
      </c>
      <c r="K11" s="221">
        <f t="shared" si="1"/>
        <v>0</v>
      </c>
      <c r="L11" s="221">
        <f t="shared" si="1"/>
        <v>4704</v>
      </c>
      <c r="M11" s="221">
        <f t="shared" ref="M11" si="2">SUM(M12:M19)</f>
        <v>73</v>
      </c>
      <c r="N11" s="221">
        <f t="shared" ref="N11" si="3">SUM(N12:N19)</f>
        <v>190</v>
      </c>
      <c r="O11" s="221">
        <f t="shared" ref="O11" si="4">SUM(O12:O19)</f>
        <v>4587</v>
      </c>
      <c r="P11" s="221">
        <f t="shared" ref="P11" si="5">SUM(P12:P19)</f>
        <v>4587</v>
      </c>
      <c r="Q11" s="221">
        <f t="shared" ref="Q11" si="6">SUM(Q12:Q19)</f>
        <v>0</v>
      </c>
      <c r="R11" s="221">
        <f t="shared" ref="R11" si="7">SUM(R12:R19)</f>
        <v>0</v>
      </c>
      <c r="S11" s="221">
        <f t="shared" ref="S11:T11" si="8">SUM(S12:S19)</f>
        <v>6391</v>
      </c>
      <c r="T11" s="221">
        <f t="shared" si="8"/>
        <v>53</v>
      </c>
      <c r="U11" s="221">
        <f t="shared" ref="U11" si="9">SUM(U12:U19)</f>
        <v>49</v>
      </c>
      <c r="V11" s="221">
        <f t="shared" ref="V11" si="10">SUM(V12:V19)</f>
        <v>6395</v>
      </c>
      <c r="W11" s="221">
        <f t="shared" ref="W11" si="11">SUM(W12:W19)</f>
        <v>6395</v>
      </c>
      <c r="X11" s="221">
        <f t="shared" ref="X11" si="12">SUM(X12:X19)</f>
        <v>0</v>
      </c>
      <c r="Y11" s="221">
        <f t="shared" ref="Y11" si="13">SUM(Y12:Y19)</f>
        <v>0</v>
      </c>
      <c r="Z11" s="221">
        <f t="shared" ref="Z11" si="14">SUM(Z12:Z19)</f>
        <v>5664</v>
      </c>
      <c r="AA11" s="221">
        <f t="shared" ref="AA11:AB11" si="15">SUM(AA12:AA19)</f>
        <v>54</v>
      </c>
      <c r="AB11" s="221">
        <f t="shared" si="15"/>
        <v>48</v>
      </c>
      <c r="AC11" s="221">
        <f>SUM(AC12:AC19)</f>
        <v>5670</v>
      </c>
      <c r="AD11" s="221">
        <f t="shared" ref="AD11" si="16">SUM(AD12:AD19)</f>
        <v>5670</v>
      </c>
      <c r="AE11" s="221">
        <f t="shared" ref="AE11" si="17">SUM(AE12:AE19)</f>
        <v>0</v>
      </c>
      <c r="AF11" s="221">
        <f t="shared" ref="AF11" si="18">SUM(AF12:AF19)</f>
        <v>0</v>
      </c>
      <c r="AG11" s="221">
        <f t="shared" ref="AG11" si="19">SUM(AG12:AG19)</f>
        <v>8425</v>
      </c>
      <c r="AH11" s="221">
        <f t="shared" ref="AH11" si="20">SUM(AH12:AH19)</f>
        <v>180</v>
      </c>
      <c r="AI11" s="221">
        <f t="shared" ref="AI11:AJ11" si="21">SUM(AI12:AI19)</f>
        <v>287</v>
      </c>
      <c r="AJ11" s="221">
        <f t="shared" si="21"/>
        <v>8430</v>
      </c>
      <c r="AK11" s="221">
        <f t="shared" ref="AK11" si="22">SUM(AK12:AK19)</f>
        <v>8430</v>
      </c>
      <c r="AL11" s="221">
        <f t="shared" ref="AL11" si="23">SUM(AL12:AL19)</f>
        <v>0</v>
      </c>
      <c r="AM11" s="223">
        <f t="shared" ref="AM11" si="24">SUM(AM12:AM19)</f>
        <v>0</v>
      </c>
    </row>
    <row r="12" spans="1:39" s="4" customFormat="1" ht="20.25" customHeight="1" x14ac:dyDescent="0.25">
      <c r="A12" s="278"/>
      <c r="B12" s="94" t="s">
        <v>31</v>
      </c>
      <c r="C12" s="88" t="s">
        <v>66</v>
      </c>
      <c r="D12" s="89">
        <v>634</v>
      </c>
      <c r="E12" s="69">
        <v>509</v>
      </c>
      <c r="F12" s="20">
        <v>0</v>
      </c>
      <c r="G12" s="20">
        <v>0</v>
      </c>
      <c r="H12" s="69">
        <f>E12+F12-G12</f>
        <v>509</v>
      </c>
      <c r="I12" s="69">
        <f>+H12</f>
        <v>509</v>
      </c>
      <c r="J12" s="69">
        <f>I12-H12</f>
        <v>0</v>
      </c>
      <c r="K12" s="70">
        <v>0</v>
      </c>
      <c r="L12" s="69">
        <v>0</v>
      </c>
      <c r="M12" s="69"/>
      <c r="N12" s="69"/>
      <c r="O12" s="69">
        <f>L12+M12-N12</f>
        <v>0</v>
      </c>
      <c r="P12" s="69">
        <f>O12</f>
        <v>0</v>
      </c>
      <c r="Q12" s="69">
        <f t="shared" ref="Q12:Q38" si="25">O12-P12</f>
        <v>0</v>
      </c>
      <c r="R12" s="70">
        <v>0</v>
      </c>
      <c r="S12" s="69">
        <v>125</v>
      </c>
      <c r="T12" s="69"/>
      <c r="U12" s="69"/>
      <c r="V12" s="69">
        <f>S12+T12-U12</f>
        <v>125</v>
      </c>
      <c r="W12" s="69">
        <f>+V12</f>
        <v>125</v>
      </c>
      <c r="X12" s="69">
        <f>V12-W12</f>
        <v>0</v>
      </c>
      <c r="Y12" s="70">
        <f>X12/V12</f>
        <v>0</v>
      </c>
      <c r="Z12" s="69">
        <v>0</v>
      </c>
      <c r="AA12" s="69"/>
      <c r="AB12" s="69"/>
      <c r="AC12" s="69">
        <f>Z12+AA12-AB12</f>
        <v>0</v>
      </c>
      <c r="AD12" s="69">
        <f>+AC12</f>
        <v>0</v>
      </c>
      <c r="AE12" s="69">
        <f>AC12-AD12</f>
        <v>0</v>
      </c>
      <c r="AF12" s="69">
        <v>0</v>
      </c>
      <c r="AG12" s="90">
        <f>E12+L12+S12+Z12</f>
        <v>634</v>
      </c>
      <c r="AH12" s="90">
        <f t="shared" ref="AG12:AL13" si="26">F12+M12+T12+AA12</f>
        <v>0</v>
      </c>
      <c r="AI12" s="90">
        <f t="shared" si="26"/>
        <v>0</v>
      </c>
      <c r="AJ12" s="90">
        <f t="shared" si="26"/>
        <v>634</v>
      </c>
      <c r="AK12" s="90">
        <f>I12+P12+W12+AD12</f>
        <v>634</v>
      </c>
      <c r="AL12" s="90">
        <f t="shared" si="26"/>
        <v>0</v>
      </c>
      <c r="AM12" s="95">
        <f>AL12/AJ12</f>
        <v>0</v>
      </c>
    </row>
    <row r="13" spans="1:39" s="4" customFormat="1" ht="20.25" customHeight="1" x14ac:dyDescent="0.25">
      <c r="A13" s="279"/>
      <c r="B13" s="94" t="s">
        <v>32</v>
      </c>
      <c r="C13" s="88" t="s">
        <v>67</v>
      </c>
      <c r="D13" s="89">
        <v>7</v>
      </c>
      <c r="E13" s="69">
        <v>6</v>
      </c>
      <c r="F13" s="20">
        <v>0</v>
      </c>
      <c r="G13" s="20">
        <v>0</v>
      </c>
      <c r="H13" s="69">
        <f t="shared" ref="H13:H38" si="27">E13+F13-G13</f>
        <v>6</v>
      </c>
      <c r="I13" s="69">
        <f t="shared" ref="I13:I38" si="28">+H13</f>
        <v>6</v>
      </c>
      <c r="J13" s="69">
        <f t="shared" ref="J13:J36" si="29">I13-H13</f>
        <v>0</v>
      </c>
      <c r="K13" s="70">
        <f t="shared" ref="K13:K38" si="30">J13/H13</f>
        <v>0</v>
      </c>
      <c r="L13" s="69">
        <v>0</v>
      </c>
      <c r="M13" s="69"/>
      <c r="N13" s="69"/>
      <c r="O13" s="69">
        <f t="shared" ref="O13:O38" si="31">L13+M13-N13</f>
        <v>0</v>
      </c>
      <c r="P13" s="69">
        <f t="shared" ref="P13:P38" si="32">O13</f>
        <v>0</v>
      </c>
      <c r="Q13" s="69">
        <f t="shared" si="25"/>
        <v>0</v>
      </c>
      <c r="R13" s="70">
        <v>0</v>
      </c>
      <c r="S13" s="69">
        <v>1</v>
      </c>
      <c r="T13" s="69"/>
      <c r="U13" s="69">
        <v>1</v>
      </c>
      <c r="V13" s="69">
        <f t="shared" ref="V13:V38" si="33">S13+T13-U13</f>
        <v>0</v>
      </c>
      <c r="W13" s="69">
        <f t="shared" ref="W13:W38" si="34">+V13</f>
        <v>0</v>
      </c>
      <c r="X13" s="69">
        <f t="shared" ref="X13:X38" si="35">V13-W13</f>
        <v>0</v>
      </c>
      <c r="Y13" s="70">
        <v>0</v>
      </c>
      <c r="Z13" s="69">
        <v>0</v>
      </c>
      <c r="AA13" s="69">
        <v>1</v>
      </c>
      <c r="AB13" s="69"/>
      <c r="AC13" s="69">
        <f t="shared" ref="AC13:AC38" si="36">Z13+AA13-AB13</f>
        <v>1</v>
      </c>
      <c r="AD13" s="69">
        <f t="shared" ref="AD13:AD38" si="37">+AC13</f>
        <v>1</v>
      </c>
      <c r="AE13" s="69">
        <f t="shared" ref="AE13:AE38" si="38">AC13-AD13</f>
        <v>0</v>
      </c>
      <c r="AF13" s="69">
        <v>0</v>
      </c>
      <c r="AG13" s="90">
        <f t="shared" si="26"/>
        <v>7</v>
      </c>
      <c r="AH13" s="90">
        <f t="shared" si="26"/>
        <v>1</v>
      </c>
      <c r="AI13" s="90">
        <f t="shared" si="26"/>
        <v>1</v>
      </c>
      <c r="AJ13" s="90">
        <f t="shared" si="26"/>
        <v>7</v>
      </c>
      <c r="AK13" s="90">
        <f t="shared" si="26"/>
        <v>7</v>
      </c>
      <c r="AL13" s="90">
        <f t="shared" si="26"/>
        <v>0</v>
      </c>
      <c r="AM13" s="71">
        <f t="shared" ref="AM13:AM22" si="39">AL13/AJ13</f>
        <v>0</v>
      </c>
    </row>
    <row r="14" spans="1:39" s="4" customFormat="1" ht="24" customHeight="1" x14ac:dyDescent="0.25">
      <c r="A14" s="279"/>
      <c r="B14" s="94" t="s">
        <v>44</v>
      </c>
      <c r="C14" s="88" t="s">
        <v>68</v>
      </c>
      <c r="D14" s="89">
        <v>3300</v>
      </c>
      <c r="E14" s="69">
        <v>2700</v>
      </c>
      <c r="F14" s="20">
        <v>0</v>
      </c>
      <c r="G14" s="20">
        <v>0</v>
      </c>
      <c r="H14" s="69">
        <f t="shared" si="27"/>
        <v>2700</v>
      </c>
      <c r="I14" s="69">
        <f t="shared" si="28"/>
        <v>2700</v>
      </c>
      <c r="J14" s="69">
        <f t="shared" si="29"/>
        <v>0</v>
      </c>
      <c r="K14" s="70">
        <f t="shared" si="30"/>
        <v>0</v>
      </c>
      <c r="L14" s="69">
        <v>2600</v>
      </c>
      <c r="M14" s="69"/>
      <c r="N14" s="69">
        <v>190</v>
      </c>
      <c r="O14" s="69">
        <f t="shared" si="31"/>
        <v>2410</v>
      </c>
      <c r="P14" s="69">
        <f t="shared" si="32"/>
        <v>2410</v>
      </c>
      <c r="Q14" s="69">
        <f t="shared" si="25"/>
        <v>0</v>
      </c>
      <c r="R14" s="70">
        <f t="shared" ref="R14:R23" si="40">Q14/O14</f>
        <v>0</v>
      </c>
      <c r="S14" s="69">
        <v>3300</v>
      </c>
      <c r="T14" s="69"/>
      <c r="U14" s="69">
        <v>48</v>
      </c>
      <c r="V14" s="69">
        <f t="shared" si="33"/>
        <v>3252</v>
      </c>
      <c r="W14" s="69">
        <f t="shared" si="34"/>
        <v>3252</v>
      </c>
      <c r="X14" s="69">
        <f>V14-W14</f>
        <v>0</v>
      </c>
      <c r="Y14" s="70">
        <f>X14/V14</f>
        <v>0</v>
      </c>
      <c r="Z14" s="69">
        <v>3300</v>
      </c>
      <c r="AA14" s="69"/>
      <c r="AB14" s="69">
        <v>48</v>
      </c>
      <c r="AC14" s="69">
        <f t="shared" si="36"/>
        <v>3252</v>
      </c>
      <c r="AD14" s="69">
        <f t="shared" si="37"/>
        <v>3252</v>
      </c>
      <c r="AE14" s="69">
        <f t="shared" si="38"/>
        <v>0</v>
      </c>
      <c r="AF14" s="69">
        <f t="shared" ref="AF14:AF38" si="41">AE14/AC14</f>
        <v>0</v>
      </c>
      <c r="AG14" s="91">
        <f>MAX(E14,L14,S14,Z14)</f>
        <v>3300</v>
      </c>
      <c r="AH14" s="91">
        <f t="shared" ref="AH14:AH38" si="42">F14+M14+T14+AA14</f>
        <v>0</v>
      </c>
      <c r="AI14" s="219">
        <f>G14+N14+U14+AB14</f>
        <v>286</v>
      </c>
      <c r="AJ14" s="91">
        <f>MAX(H14,O14,V14,AC14)</f>
        <v>3252</v>
      </c>
      <c r="AK14" s="91">
        <f>MAX(I14,P14,W14,AD14)</f>
        <v>3252</v>
      </c>
      <c r="AL14" s="90">
        <f t="shared" ref="AL14:AL38" si="43">J14+Q14+X14+AE14</f>
        <v>0</v>
      </c>
      <c r="AM14" s="71">
        <f t="shared" si="39"/>
        <v>0</v>
      </c>
    </row>
    <row r="15" spans="1:39" s="4" customFormat="1" ht="32.25" customHeight="1" x14ac:dyDescent="0.25">
      <c r="A15" s="279"/>
      <c r="B15" s="94" t="s">
        <v>50</v>
      </c>
      <c r="C15" s="88" t="s">
        <v>66</v>
      </c>
      <c r="D15" s="89">
        <v>2500</v>
      </c>
      <c r="E15" s="69">
        <v>200</v>
      </c>
      <c r="F15" s="20">
        <v>0</v>
      </c>
      <c r="G15" s="20">
        <v>0</v>
      </c>
      <c r="H15" s="69">
        <f t="shared" si="27"/>
        <v>200</v>
      </c>
      <c r="I15" s="69">
        <f t="shared" si="28"/>
        <v>200</v>
      </c>
      <c r="J15" s="69">
        <f t="shared" si="29"/>
        <v>0</v>
      </c>
      <c r="K15" s="70">
        <f t="shared" si="30"/>
        <v>0</v>
      </c>
      <c r="L15" s="69">
        <v>700</v>
      </c>
      <c r="M15" s="69"/>
      <c r="N15" s="69"/>
      <c r="O15" s="69">
        <f t="shared" si="31"/>
        <v>700</v>
      </c>
      <c r="P15" s="69">
        <f t="shared" si="32"/>
        <v>700</v>
      </c>
      <c r="Q15" s="69">
        <f t="shared" si="25"/>
        <v>0</v>
      </c>
      <c r="R15" s="70">
        <f t="shared" si="40"/>
        <v>0</v>
      </c>
      <c r="S15" s="69">
        <v>1100</v>
      </c>
      <c r="T15" s="69"/>
      <c r="U15" s="69"/>
      <c r="V15" s="69">
        <f t="shared" si="33"/>
        <v>1100</v>
      </c>
      <c r="W15" s="69">
        <f t="shared" si="34"/>
        <v>1100</v>
      </c>
      <c r="X15" s="69">
        <f t="shared" si="35"/>
        <v>0</v>
      </c>
      <c r="Y15" s="70">
        <f t="shared" ref="Y15:Y38" si="44">X15/V15</f>
        <v>0</v>
      </c>
      <c r="Z15" s="69">
        <v>500</v>
      </c>
      <c r="AA15" s="69"/>
      <c r="AB15" s="69"/>
      <c r="AC15" s="69">
        <f t="shared" si="36"/>
        <v>500</v>
      </c>
      <c r="AD15" s="69">
        <f t="shared" si="37"/>
        <v>500</v>
      </c>
      <c r="AE15" s="69">
        <f t="shared" si="38"/>
        <v>0</v>
      </c>
      <c r="AF15" s="69">
        <f t="shared" si="41"/>
        <v>0</v>
      </c>
      <c r="AG15" s="91">
        <f>E15+L15+S15+Z15</f>
        <v>2500</v>
      </c>
      <c r="AH15" s="91">
        <f t="shared" si="42"/>
        <v>0</v>
      </c>
      <c r="AI15" s="91">
        <f t="shared" ref="AI15:AI38" si="45">G15+N15+U15+AB15</f>
        <v>0</v>
      </c>
      <c r="AJ15" s="91">
        <f>H15+O15+V15+AC15</f>
        <v>2500</v>
      </c>
      <c r="AK15" s="91">
        <f>I15+P15+W15+AD15</f>
        <v>2500</v>
      </c>
      <c r="AL15" s="90">
        <f t="shared" si="43"/>
        <v>0</v>
      </c>
      <c r="AM15" s="71">
        <f t="shared" si="39"/>
        <v>0</v>
      </c>
    </row>
    <row r="16" spans="1:39" s="4" customFormat="1" ht="20.25" customHeight="1" x14ac:dyDescent="0.25">
      <c r="A16" s="279"/>
      <c r="B16" s="94" t="s">
        <v>33</v>
      </c>
      <c r="C16" s="88" t="s">
        <v>66</v>
      </c>
      <c r="D16" s="89">
        <v>1600</v>
      </c>
      <c r="E16" s="69">
        <v>920</v>
      </c>
      <c r="F16" s="20">
        <v>0</v>
      </c>
      <c r="G16" s="20">
        <v>0</v>
      </c>
      <c r="H16" s="69">
        <f t="shared" si="27"/>
        <v>920</v>
      </c>
      <c r="I16" s="69">
        <f t="shared" si="28"/>
        <v>920</v>
      </c>
      <c r="J16" s="69">
        <f t="shared" si="29"/>
        <v>0</v>
      </c>
      <c r="K16" s="70">
        <f t="shared" si="30"/>
        <v>0</v>
      </c>
      <c r="L16" s="69">
        <v>1100</v>
      </c>
      <c r="M16" s="69"/>
      <c r="N16" s="69"/>
      <c r="O16" s="69">
        <f t="shared" si="31"/>
        <v>1100</v>
      </c>
      <c r="P16" s="69">
        <f t="shared" si="32"/>
        <v>1100</v>
      </c>
      <c r="Q16" s="69">
        <f t="shared" si="25"/>
        <v>0</v>
      </c>
      <c r="R16" s="70">
        <f t="shared" si="40"/>
        <v>0</v>
      </c>
      <c r="S16" s="69">
        <v>1600</v>
      </c>
      <c r="T16" s="69"/>
      <c r="U16" s="69"/>
      <c r="V16" s="69">
        <f t="shared" si="33"/>
        <v>1600</v>
      </c>
      <c r="W16" s="69">
        <f t="shared" si="34"/>
        <v>1600</v>
      </c>
      <c r="X16" s="69">
        <f t="shared" si="35"/>
        <v>0</v>
      </c>
      <c r="Y16" s="70">
        <f t="shared" si="44"/>
        <v>0</v>
      </c>
      <c r="Z16" s="69">
        <v>1600</v>
      </c>
      <c r="AA16" s="69"/>
      <c r="AB16" s="69"/>
      <c r="AC16" s="69">
        <f t="shared" si="36"/>
        <v>1600</v>
      </c>
      <c r="AD16" s="69">
        <f t="shared" si="37"/>
        <v>1600</v>
      </c>
      <c r="AE16" s="69">
        <f t="shared" si="38"/>
        <v>0</v>
      </c>
      <c r="AF16" s="69">
        <f t="shared" si="41"/>
        <v>0</v>
      </c>
      <c r="AG16" s="91">
        <f>MAX(E16,L16,S16,Z16)</f>
        <v>1600</v>
      </c>
      <c r="AH16" s="91">
        <f t="shared" si="42"/>
        <v>0</v>
      </c>
      <c r="AI16" s="91">
        <f t="shared" si="45"/>
        <v>0</v>
      </c>
      <c r="AJ16" s="91">
        <f>MAX(H16,O16,V16,AC16)</f>
        <v>1600</v>
      </c>
      <c r="AK16" s="91">
        <f>MAX(I16,P16,W16,AD16)</f>
        <v>1600</v>
      </c>
      <c r="AL16" s="90">
        <f t="shared" si="43"/>
        <v>0</v>
      </c>
      <c r="AM16" s="71">
        <f t="shared" si="39"/>
        <v>0</v>
      </c>
    </row>
    <row r="17" spans="1:39" s="4" customFormat="1" ht="24" customHeight="1" x14ac:dyDescent="0.25">
      <c r="A17" s="279"/>
      <c r="B17" s="94" t="s">
        <v>56</v>
      </c>
      <c r="C17" s="88" t="s">
        <v>69</v>
      </c>
      <c r="D17" s="89">
        <v>58</v>
      </c>
      <c r="E17" s="69">
        <v>2</v>
      </c>
      <c r="F17" s="20">
        <v>0</v>
      </c>
      <c r="G17" s="20">
        <v>0</v>
      </c>
      <c r="H17" s="69">
        <f t="shared" si="27"/>
        <v>2</v>
      </c>
      <c r="I17" s="69">
        <f t="shared" si="28"/>
        <v>2</v>
      </c>
      <c r="J17" s="69">
        <f t="shared" si="29"/>
        <v>0</v>
      </c>
      <c r="K17" s="70">
        <f t="shared" si="30"/>
        <v>0</v>
      </c>
      <c r="L17" s="69">
        <v>19</v>
      </c>
      <c r="M17" s="69"/>
      <c r="N17" s="69"/>
      <c r="O17" s="69">
        <f t="shared" si="31"/>
        <v>19</v>
      </c>
      <c r="P17" s="69">
        <f t="shared" si="32"/>
        <v>19</v>
      </c>
      <c r="Q17" s="69">
        <f t="shared" si="25"/>
        <v>0</v>
      </c>
      <c r="R17" s="70">
        <f t="shared" si="40"/>
        <v>0</v>
      </c>
      <c r="S17" s="69">
        <v>19</v>
      </c>
      <c r="T17" s="69"/>
      <c r="U17" s="69"/>
      <c r="V17" s="69">
        <f t="shared" si="33"/>
        <v>19</v>
      </c>
      <c r="W17" s="69">
        <f t="shared" si="34"/>
        <v>19</v>
      </c>
      <c r="X17" s="69">
        <f t="shared" si="35"/>
        <v>0</v>
      </c>
      <c r="Y17" s="70">
        <f t="shared" si="44"/>
        <v>0</v>
      </c>
      <c r="Z17" s="69">
        <v>18</v>
      </c>
      <c r="AA17" s="69"/>
      <c r="AB17" s="69"/>
      <c r="AC17" s="69">
        <f t="shared" si="36"/>
        <v>18</v>
      </c>
      <c r="AD17" s="69">
        <f t="shared" si="37"/>
        <v>18</v>
      </c>
      <c r="AE17" s="69">
        <f t="shared" si="38"/>
        <v>0</v>
      </c>
      <c r="AF17" s="69">
        <f t="shared" si="41"/>
        <v>0</v>
      </c>
      <c r="AG17" s="91">
        <f>E17+L17+S17+Z17</f>
        <v>58</v>
      </c>
      <c r="AH17" s="91">
        <f t="shared" si="42"/>
        <v>0</v>
      </c>
      <c r="AI17" s="91">
        <f t="shared" si="45"/>
        <v>0</v>
      </c>
      <c r="AJ17" s="91">
        <f>H17+O17+V17+AC17</f>
        <v>58</v>
      </c>
      <c r="AK17" s="91">
        <f>I17+P17+W17+AD17</f>
        <v>58</v>
      </c>
      <c r="AL17" s="90">
        <f t="shared" si="43"/>
        <v>0</v>
      </c>
      <c r="AM17" s="71">
        <f t="shared" si="39"/>
        <v>0</v>
      </c>
    </row>
    <row r="18" spans="1:39" s="4" customFormat="1" ht="20.25" customHeight="1" x14ac:dyDescent="0.25">
      <c r="A18" s="279"/>
      <c r="B18" s="94" t="s">
        <v>57</v>
      </c>
      <c r="C18" s="88" t="s">
        <v>66</v>
      </c>
      <c r="D18" s="89">
        <v>236</v>
      </c>
      <c r="E18" s="69">
        <v>206</v>
      </c>
      <c r="F18" s="20">
        <v>0</v>
      </c>
      <c r="G18" s="20">
        <v>0</v>
      </c>
      <c r="H18" s="69">
        <f t="shared" si="27"/>
        <v>206</v>
      </c>
      <c r="I18" s="69">
        <f t="shared" si="28"/>
        <v>206</v>
      </c>
      <c r="J18" s="69">
        <f t="shared" si="29"/>
        <v>0</v>
      </c>
      <c r="K18" s="70">
        <f t="shared" si="30"/>
        <v>0</v>
      </c>
      <c r="L18" s="69">
        <v>216</v>
      </c>
      <c r="M18" s="69">
        <v>73</v>
      </c>
      <c r="N18" s="69"/>
      <c r="O18" s="69">
        <f t="shared" si="31"/>
        <v>289</v>
      </c>
      <c r="P18" s="69">
        <f t="shared" si="32"/>
        <v>289</v>
      </c>
      <c r="Q18" s="69">
        <f t="shared" si="25"/>
        <v>0</v>
      </c>
      <c r="R18" s="70">
        <f t="shared" si="40"/>
        <v>0</v>
      </c>
      <c r="S18" s="69">
        <v>236</v>
      </c>
      <c r="T18" s="69">
        <v>53</v>
      </c>
      <c r="U18" s="69"/>
      <c r="V18" s="69">
        <f t="shared" si="33"/>
        <v>289</v>
      </c>
      <c r="W18" s="69">
        <f t="shared" si="34"/>
        <v>289</v>
      </c>
      <c r="X18" s="69">
        <f t="shared" si="35"/>
        <v>0</v>
      </c>
      <c r="Y18" s="70">
        <f t="shared" si="44"/>
        <v>0</v>
      </c>
      <c r="Z18" s="69">
        <v>236</v>
      </c>
      <c r="AA18" s="69">
        <v>53</v>
      </c>
      <c r="AB18" s="69"/>
      <c r="AC18" s="69">
        <f t="shared" si="36"/>
        <v>289</v>
      </c>
      <c r="AD18" s="69">
        <f t="shared" si="37"/>
        <v>289</v>
      </c>
      <c r="AE18" s="69">
        <f t="shared" si="38"/>
        <v>0</v>
      </c>
      <c r="AF18" s="69">
        <f t="shared" si="41"/>
        <v>0</v>
      </c>
      <c r="AG18" s="91">
        <f>MAX(E18,L18,S18,Z18)</f>
        <v>236</v>
      </c>
      <c r="AH18" s="91">
        <f t="shared" si="42"/>
        <v>179</v>
      </c>
      <c r="AI18" s="91">
        <f t="shared" si="45"/>
        <v>0</v>
      </c>
      <c r="AJ18" s="91">
        <f>MAX(H18,O18,V18,AC18)</f>
        <v>289</v>
      </c>
      <c r="AK18" s="91">
        <f>MAX(I18,P18,W18,AD18)</f>
        <v>289</v>
      </c>
      <c r="AL18" s="90">
        <f t="shared" si="43"/>
        <v>0</v>
      </c>
      <c r="AM18" s="71">
        <f t="shared" si="39"/>
        <v>0</v>
      </c>
    </row>
    <row r="19" spans="1:39" s="4" customFormat="1" ht="24.75" customHeight="1" x14ac:dyDescent="0.25">
      <c r="A19" s="280"/>
      <c r="B19" s="94" t="s">
        <v>58</v>
      </c>
      <c r="C19" s="88" t="s">
        <v>70</v>
      </c>
      <c r="D19" s="89">
        <v>90</v>
      </c>
      <c r="E19" s="69">
        <v>1</v>
      </c>
      <c r="F19" s="20">
        <v>0</v>
      </c>
      <c r="G19" s="20">
        <v>0</v>
      </c>
      <c r="H19" s="69">
        <f t="shared" si="27"/>
        <v>1</v>
      </c>
      <c r="I19" s="69">
        <f t="shared" si="28"/>
        <v>1</v>
      </c>
      <c r="J19" s="69">
        <f t="shared" si="29"/>
        <v>0</v>
      </c>
      <c r="K19" s="70">
        <f t="shared" si="30"/>
        <v>0</v>
      </c>
      <c r="L19" s="69">
        <v>69</v>
      </c>
      <c r="M19" s="69"/>
      <c r="N19" s="69"/>
      <c r="O19" s="69">
        <f t="shared" si="31"/>
        <v>69</v>
      </c>
      <c r="P19" s="69">
        <f t="shared" si="32"/>
        <v>69</v>
      </c>
      <c r="Q19" s="69">
        <f t="shared" si="25"/>
        <v>0</v>
      </c>
      <c r="R19" s="70">
        <f t="shared" si="40"/>
        <v>0</v>
      </c>
      <c r="S19" s="69">
        <v>10</v>
      </c>
      <c r="T19" s="69"/>
      <c r="U19" s="69"/>
      <c r="V19" s="69">
        <f t="shared" si="33"/>
        <v>10</v>
      </c>
      <c r="W19" s="69">
        <f t="shared" si="34"/>
        <v>10</v>
      </c>
      <c r="X19" s="69">
        <f>V19-W19</f>
        <v>0</v>
      </c>
      <c r="Y19" s="70">
        <f>X19/V19</f>
        <v>0</v>
      </c>
      <c r="Z19" s="69">
        <v>10</v>
      </c>
      <c r="AA19" s="69"/>
      <c r="AB19" s="69"/>
      <c r="AC19" s="69">
        <f t="shared" si="36"/>
        <v>10</v>
      </c>
      <c r="AD19" s="69">
        <f t="shared" si="37"/>
        <v>10</v>
      </c>
      <c r="AE19" s="69">
        <f t="shared" si="38"/>
        <v>0</v>
      </c>
      <c r="AF19" s="69">
        <f>AE19/AC19</f>
        <v>0</v>
      </c>
      <c r="AG19" s="90">
        <f t="shared" ref="AG19:AG38" si="46">E19+L19+S19+Z19</f>
        <v>90</v>
      </c>
      <c r="AH19" s="90">
        <f t="shared" si="42"/>
        <v>0</v>
      </c>
      <c r="AI19" s="90">
        <f t="shared" si="45"/>
        <v>0</v>
      </c>
      <c r="AJ19" s="90">
        <f>H19+O19+V19+AC19</f>
        <v>90</v>
      </c>
      <c r="AK19" s="90">
        <f>I19+P19+W19+AD19</f>
        <v>90</v>
      </c>
      <c r="AL19" s="90">
        <f t="shared" si="43"/>
        <v>0</v>
      </c>
      <c r="AM19" s="71">
        <f t="shared" si="39"/>
        <v>0</v>
      </c>
    </row>
    <row r="20" spans="1:39" s="4" customFormat="1" ht="14.25" customHeight="1" x14ac:dyDescent="0.25">
      <c r="A20" s="283" t="s">
        <v>90</v>
      </c>
      <c r="B20" s="224"/>
      <c r="C20" s="225"/>
      <c r="D20" s="226">
        <f>SUM(D21:D25)</f>
        <v>2780</v>
      </c>
      <c r="E20" s="226">
        <f t="shared" ref="E20:AM20" si="47">SUM(E21:E25)</f>
        <v>699</v>
      </c>
      <c r="F20" s="226">
        <f t="shared" si="47"/>
        <v>0</v>
      </c>
      <c r="G20" s="226">
        <f t="shared" si="47"/>
        <v>0</v>
      </c>
      <c r="H20" s="226">
        <f t="shared" si="47"/>
        <v>699</v>
      </c>
      <c r="I20" s="226">
        <f t="shared" si="47"/>
        <v>699</v>
      </c>
      <c r="J20" s="226">
        <f t="shared" si="47"/>
        <v>0</v>
      </c>
      <c r="K20" s="226">
        <f t="shared" si="47"/>
        <v>0</v>
      </c>
      <c r="L20" s="226">
        <f t="shared" si="47"/>
        <v>812</v>
      </c>
      <c r="M20" s="226">
        <f t="shared" si="47"/>
        <v>45</v>
      </c>
      <c r="N20" s="226">
        <f t="shared" si="47"/>
        <v>0</v>
      </c>
      <c r="O20" s="226">
        <f t="shared" si="47"/>
        <v>857</v>
      </c>
      <c r="P20" s="226">
        <f t="shared" si="47"/>
        <v>857</v>
      </c>
      <c r="Q20" s="226">
        <f t="shared" si="47"/>
        <v>0</v>
      </c>
      <c r="R20" s="226">
        <f t="shared" si="47"/>
        <v>0</v>
      </c>
      <c r="S20" s="226">
        <f t="shared" si="47"/>
        <v>367</v>
      </c>
      <c r="T20" s="226">
        <f t="shared" si="47"/>
        <v>0</v>
      </c>
      <c r="U20" s="226">
        <f t="shared" si="47"/>
        <v>0</v>
      </c>
      <c r="V20" s="226">
        <f t="shared" si="47"/>
        <v>367</v>
      </c>
      <c r="W20" s="226">
        <f t="shared" si="47"/>
        <v>367</v>
      </c>
      <c r="X20" s="226">
        <f t="shared" si="47"/>
        <v>0</v>
      </c>
      <c r="Y20" s="227">
        <v>0</v>
      </c>
      <c r="Z20" s="226">
        <f t="shared" si="47"/>
        <v>902</v>
      </c>
      <c r="AA20" s="226">
        <f t="shared" si="47"/>
        <v>0</v>
      </c>
      <c r="AB20" s="226">
        <f t="shared" si="47"/>
        <v>0</v>
      </c>
      <c r="AC20" s="226">
        <f t="shared" si="47"/>
        <v>902</v>
      </c>
      <c r="AD20" s="226">
        <f t="shared" si="47"/>
        <v>902</v>
      </c>
      <c r="AE20" s="226">
        <f t="shared" si="47"/>
        <v>0</v>
      </c>
      <c r="AF20" s="226">
        <f t="shared" si="47"/>
        <v>0</v>
      </c>
      <c r="AG20" s="226">
        <f t="shared" si="47"/>
        <v>2780</v>
      </c>
      <c r="AH20" s="226">
        <f t="shared" si="47"/>
        <v>45</v>
      </c>
      <c r="AI20" s="226">
        <f t="shared" si="47"/>
        <v>0</v>
      </c>
      <c r="AJ20" s="226">
        <f t="shared" si="47"/>
        <v>2825</v>
      </c>
      <c r="AK20" s="226">
        <f t="shared" si="47"/>
        <v>2825</v>
      </c>
      <c r="AL20" s="226">
        <f t="shared" si="47"/>
        <v>0</v>
      </c>
      <c r="AM20" s="228">
        <f t="shared" si="47"/>
        <v>0</v>
      </c>
    </row>
    <row r="21" spans="1:39" s="4" customFormat="1" ht="26.25" customHeight="1" x14ac:dyDescent="0.25">
      <c r="A21" s="279"/>
      <c r="B21" s="94" t="s">
        <v>59</v>
      </c>
      <c r="C21" s="88" t="s">
        <v>71</v>
      </c>
      <c r="D21" s="89">
        <v>665</v>
      </c>
      <c r="E21" s="69">
        <v>93</v>
      </c>
      <c r="F21" s="20">
        <v>0</v>
      </c>
      <c r="G21" s="20">
        <v>0</v>
      </c>
      <c r="H21" s="69">
        <f t="shared" si="27"/>
        <v>93</v>
      </c>
      <c r="I21" s="69">
        <f t="shared" si="28"/>
        <v>93</v>
      </c>
      <c r="J21" s="69">
        <f t="shared" si="29"/>
        <v>0</v>
      </c>
      <c r="K21" s="70">
        <f t="shared" si="30"/>
        <v>0</v>
      </c>
      <c r="L21" s="69">
        <v>185</v>
      </c>
      <c r="M21" s="69">
        <v>45</v>
      </c>
      <c r="N21" s="69"/>
      <c r="O21" s="69">
        <f>L21+M21-N21</f>
        <v>230</v>
      </c>
      <c r="P21" s="69">
        <f>O21</f>
        <v>230</v>
      </c>
      <c r="Q21" s="69">
        <f t="shared" si="25"/>
        <v>0</v>
      </c>
      <c r="R21" s="70">
        <f t="shared" si="40"/>
        <v>0</v>
      </c>
      <c r="S21" s="69">
        <v>291</v>
      </c>
      <c r="T21" s="69"/>
      <c r="U21" s="69"/>
      <c r="V21" s="69">
        <f t="shared" si="33"/>
        <v>291</v>
      </c>
      <c r="W21" s="69">
        <f t="shared" si="34"/>
        <v>291</v>
      </c>
      <c r="X21" s="69">
        <f t="shared" si="35"/>
        <v>0</v>
      </c>
      <c r="Y21" s="70">
        <f t="shared" si="44"/>
        <v>0</v>
      </c>
      <c r="Z21" s="69">
        <v>96</v>
      </c>
      <c r="AA21" s="69"/>
      <c r="AB21" s="69"/>
      <c r="AC21" s="69">
        <f t="shared" si="36"/>
        <v>96</v>
      </c>
      <c r="AD21" s="69">
        <f t="shared" si="37"/>
        <v>96</v>
      </c>
      <c r="AE21" s="69">
        <f t="shared" si="38"/>
        <v>0</v>
      </c>
      <c r="AF21" s="69">
        <f t="shared" si="41"/>
        <v>0</v>
      </c>
      <c r="AG21" s="90">
        <f t="shared" si="46"/>
        <v>665</v>
      </c>
      <c r="AH21" s="90">
        <f t="shared" si="42"/>
        <v>45</v>
      </c>
      <c r="AI21" s="90">
        <f t="shared" si="45"/>
        <v>0</v>
      </c>
      <c r="AJ21" s="90">
        <f t="shared" ref="AJ21:AJ37" si="48">H21+O21+V21+AC21</f>
        <v>710</v>
      </c>
      <c r="AK21" s="90">
        <f t="shared" ref="AK21:AK38" si="49">I21+P21+W21+AD21</f>
        <v>710</v>
      </c>
      <c r="AL21" s="90">
        <f t="shared" si="43"/>
        <v>0</v>
      </c>
      <c r="AM21" s="71">
        <f t="shared" si="39"/>
        <v>0</v>
      </c>
    </row>
    <row r="22" spans="1:39" s="4" customFormat="1" ht="20.25" customHeight="1" x14ac:dyDescent="0.25">
      <c r="A22" s="279"/>
      <c r="B22" s="94" t="s">
        <v>60</v>
      </c>
      <c r="C22" s="88" t="s">
        <v>72</v>
      </c>
      <c r="D22" s="89">
        <v>45</v>
      </c>
      <c r="E22" s="69">
        <v>6</v>
      </c>
      <c r="F22" s="20">
        <v>0</v>
      </c>
      <c r="G22" s="20">
        <v>0</v>
      </c>
      <c r="H22" s="69">
        <f t="shared" si="27"/>
        <v>6</v>
      </c>
      <c r="I22" s="69">
        <f t="shared" si="28"/>
        <v>6</v>
      </c>
      <c r="J22" s="69">
        <f t="shared" si="29"/>
        <v>0</v>
      </c>
      <c r="K22" s="70">
        <f t="shared" si="30"/>
        <v>0</v>
      </c>
      <c r="L22" s="69">
        <v>27</v>
      </c>
      <c r="M22" s="69"/>
      <c r="N22" s="70"/>
      <c r="O22" s="69">
        <f t="shared" si="31"/>
        <v>27</v>
      </c>
      <c r="P22" s="69">
        <f t="shared" si="32"/>
        <v>27</v>
      </c>
      <c r="Q22" s="69">
        <f t="shared" si="25"/>
        <v>0</v>
      </c>
      <c r="R22" s="70">
        <f t="shared" si="40"/>
        <v>0</v>
      </c>
      <c r="S22" s="69">
        <v>6</v>
      </c>
      <c r="T22" s="69"/>
      <c r="U22" s="69"/>
      <c r="V22" s="69">
        <f t="shared" si="33"/>
        <v>6</v>
      </c>
      <c r="W22" s="69">
        <f t="shared" si="34"/>
        <v>6</v>
      </c>
      <c r="X22" s="69">
        <f t="shared" si="35"/>
        <v>0</v>
      </c>
      <c r="Y22" s="70">
        <f t="shared" si="44"/>
        <v>0</v>
      </c>
      <c r="Z22" s="69">
        <v>6</v>
      </c>
      <c r="AA22" s="69"/>
      <c r="AB22" s="69"/>
      <c r="AC22" s="69">
        <f t="shared" si="36"/>
        <v>6</v>
      </c>
      <c r="AD22" s="69">
        <f t="shared" si="37"/>
        <v>6</v>
      </c>
      <c r="AE22" s="69">
        <f t="shared" si="38"/>
        <v>0</v>
      </c>
      <c r="AF22" s="70">
        <f t="shared" si="41"/>
        <v>0</v>
      </c>
      <c r="AG22" s="90">
        <f t="shared" si="46"/>
        <v>45</v>
      </c>
      <c r="AH22" s="90">
        <f t="shared" si="42"/>
        <v>0</v>
      </c>
      <c r="AI22" s="90">
        <f t="shared" si="45"/>
        <v>0</v>
      </c>
      <c r="AJ22" s="90">
        <f t="shared" si="48"/>
        <v>45</v>
      </c>
      <c r="AK22" s="90">
        <f t="shared" si="49"/>
        <v>45</v>
      </c>
      <c r="AL22" s="90">
        <f t="shared" si="43"/>
        <v>0</v>
      </c>
      <c r="AM22" s="71">
        <f t="shared" si="39"/>
        <v>0</v>
      </c>
    </row>
    <row r="23" spans="1:39" s="4" customFormat="1" ht="20.25" customHeight="1" x14ac:dyDescent="0.25">
      <c r="A23" s="279"/>
      <c r="B23" s="94" t="s">
        <v>34</v>
      </c>
      <c r="C23" s="88" t="s">
        <v>66</v>
      </c>
      <c r="D23" s="89">
        <v>2000</v>
      </c>
      <c r="E23" s="69">
        <v>600</v>
      </c>
      <c r="F23" s="20">
        <v>0</v>
      </c>
      <c r="G23" s="20">
        <v>0</v>
      </c>
      <c r="H23" s="69">
        <f t="shared" si="27"/>
        <v>600</v>
      </c>
      <c r="I23" s="69">
        <f t="shared" si="28"/>
        <v>600</v>
      </c>
      <c r="J23" s="69">
        <f t="shared" si="29"/>
        <v>0</v>
      </c>
      <c r="K23" s="70">
        <f t="shared" ref="K23" si="50">J23/H23</f>
        <v>0</v>
      </c>
      <c r="L23" s="69">
        <v>600</v>
      </c>
      <c r="M23" s="69"/>
      <c r="N23" s="70"/>
      <c r="O23" s="69">
        <f t="shared" si="31"/>
        <v>600</v>
      </c>
      <c r="P23" s="69">
        <f t="shared" si="32"/>
        <v>600</v>
      </c>
      <c r="Q23" s="69">
        <f t="shared" si="25"/>
        <v>0</v>
      </c>
      <c r="R23" s="70">
        <f t="shared" si="40"/>
        <v>0</v>
      </c>
      <c r="S23" s="69">
        <v>0</v>
      </c>
      <c r="T23" s="69"/>
      <c r="U23" s="69"/>
      <c r="V23" s="69">
        <f t="shared" si="33"/>
        <v>0</v>
      </c>
      <c r="W23" s="69">
        <f t="shared" si="34"/>
        <v>0</v>
      </c>
      <c r="X23" s="69">
        <f t="shared" si="35"/>
        <v>0</v>
      </c>
      <c r="Y23" s="218">
        <v>0</v>
      </c>
      <c r="Z23" s="69">
        <v>800</v>
      </c>
      <c r="AA23" s="69"/>
      <c r="AB23" s="69"/>
      <c r="AC23" s="69">
        <f t="shared" si="36"/>
        <v>800</v>
      </c>
      <c r="AD23" s="69">
        <f t="shared" si="37"/>
        <v>800</v>
      </c>
      <c r="AE23" s="69">
        <f t="shared" si="38"/>
        <v>0</v>
      </c>
      <c r="AF23" s="70">
        <f t="shared" ref="AF23" si="51">AE23/AC23</f>
        <v>0</v>
      </c>
      <c r="AG23" s="90">
        <f t="shared" si="46"/>
        <v>2000</v>
      </c>
      <c r="AH23" s="90">
        <f t="shared" si="42"/>
        <v>0</v>
      </c>
      <c r="AI23" s="90">
        <f t="shared" si="45"/>
        <v>0</v>
      </c>
      <c r="AJ23" s="90">
        <f t="shared" si="48"/>
        <v>2000</v>
      </c>
      <c r="AK23" s="90">
        <f t="shared" si="49"/>
        <v>2000</v>
      </c>
      <c r="AL23" s="90">
        <f t="shared" si="43"/>
        <v>0</v>
      </c>
      <c r="AM23" s="71">
        <v>0</v>
      </c>
    </row>
    <row r="24" spans="1:39" s="4" customFormat="1" ht="20.25" customHeight="1" x14ac:dyDescent="0.25">
      <c r="A24" s="279"/>
      <c r="B24" s="94" t="s">
        <v>61</v>
      </c>
      <c r="C24" s="88" t="s">
        <v>73</v>
      </c>
      <c r="D24" s="89">
        <v>60</v>
      </c>
      <c r="E24" s="69">
        <v>0</v>
      </c>
      <c r="F24" s="20">
        <v>0</v>
      </c>
      <c r="G24" s="20">
        <v>0</v>
      </c>
      <c r="H24" s="69">
        <f t="shared" si="27"/>
        <v>0</v>
      </c>
      <c r="I24" s="69">
        <f t="shared" si="28"/>
        <v>0</v>
      </c>
      <c r="J24" s="69">
        <f t="shared" si="29"/>
        <v>0</v>
      </c>
      <c r="K24" s="70">
        <v>0</v>
      </c>
      <c r="L24" s="69">
        <v>0</v>
      </c>
      <c r="M24" s="69"/>
      <c r="N24" s="69"/>
      <c r="O24" s="69">
        <f t="shared" si="31"/>
        <v>0</v>
      </c>
      <c r="P24" s="69">
        <f t="shared" si="32"/>
        <v>0</v>
      </c>
      <c r="Q24" s="69">
        <f t="shared" si="25"/>
        <v>0</v>
      </c>
      <c r="R24" s="70">
        <v>0</v>
      </c>
      <c r="S24" s="69">
        <v>60</v>
      </c>
      <c r="T24" s="69"/>
      <c r="U24" s="69"/>
      <c r="V24" s="69">
        <f t="shared" si="33"/>
        <v>60</v>
      </c>
      <c r="W24" s="69">
        <f t="shared" si="34"/>
        <v>60</v>
      </c>
      <c r="X24" s="69">
        <f t="shared" si="35"/>
        <v>0</v>
      </c>
      <c r="Y24" s="70">
        <f t="shared" si="44"/>
        <v>0</v>
      </c>
      <c r="Z24" s="69">
        <v>0</v>
      </c>
      <c r="AA24" s="69"/>
      <c r="AB24" s="69"/>
      <c r="AC24" s="69">
        <f t="shared" si="36"/>
        <v>0</v>
      </c>
      <c r="AD24" s="69">
        <f t="shared" si="37"/>
        <v>0</v>
      </c>
      <c r="AE24" s="69">
        <f t="shared" si="38"/>
        <v>0</v>
      </c>
      <c r="AF24" s="69">
        <v>0</v>
      </c>
      <c r="AG24" s="90">
        <f t="shared" si="46"/>
        <v>60</v>
      </c>
      <c r="AH24" s="90">
        <f t="shared" si="42"/>
        <v>0</v>
      </c>
      <c r="AI24" s="90">
        <f t="shared" si="45"/>
        <v>0</v>
      </c>
      <c r="AJ24" s="90">
        <f t="shared" si="48"/>
        <v>60</v>
      </c>
      <c r="AK24" s="90">
        <f t="shared" si="49"/>
        <v>60</v>
      </c>
      <c r="AL24" s="90">
        <f t="shared" si="43"/>
        <v>0</v>
      </c>
      <c r="AM24" s="71">
        <v>0</v>
      </c>
    </row>
    <row r="25" spans="1:39" s="4" customFormat="1" ht="20.25" customHeight="1" x14ac:dyDescent="0.25">
      <c r="A25" s="280"/>
      <c r="B25" s="94" t="s">
        <v>62</v>
      </c>
      <c r="C25" s="88" t="s">
        <v>73</v>
      </c>
      <c r="D25" s="89">
        <v>10</v>
      </c>
      <c r="E25" s="69">
        <v>0</v>
      </c>
      <c r="F25" s="20">
        <v>0</v>
      </c>
      <c r="G25" s="20">
        <v>0</v>
      </c>
      <c r="H25" s="69">
        <f t="shared" si="27"/>
        <v>0</v>
      </c>
      <c r="I25" s="69">
        <f t="shared" si="28"/>
        <v>0</v>
      </c>
      <c r="J25" s="69">
        <f t="shared" si="29"/>
        <v>0</v>
      </c>
      <c r="K25" s="70">
        <v>0</v>
      </c>
      <c r="L25" s="69">
        <v>0</v>
      </c>
      <c r="M25" s="69"/>
      <c r="N25" s="69"/>
      <c r="O25" s="69">
        <f t="shared" si="31"/>
        <v>0</v>
      </c>
      <c r="P25" s="69">
        <f t="shared" si="32"/>
        <v>0</v>
      </c>
      <c r="Q25" s="69">
        <f t="shared" si="25"/>
        <v>0</v>
      </c>
      <c r="R25" s="70">
        <v>0</v>
      </c>
      <c r="S25" s="69">
        <v>10</v>
      </c>
      <c r="T25" s="69"/>
      <c r="U25" s="69"/>
      <c r="V25" s="69">
        <f t="shared" si="33"/>
        <v>10</v>
      </c>
      <c r="W25" s="69">
        <f t="shared" si="34"/>
        <v>10</v>
      </c>
      <c r="X25" s="69">
        <f t="shared" si="35"/>
        <v>0</v>
      </c>
      <c r="Y25" s="70">
        <f t="shared" si="44"/>
        <v>0</v>
      </c>
      <c r="Z25" s="69">
        <v>0</v>
      </c>
      <c r="AA25" s="69"/>
      <c r="AB25" s="69"/>
      <c r="AC25" s="69">
        <f t="shared" si="36"/>
        <v>0</v>
      </c>
      <c r="AD25" s="69">
        <f t="shared" si="37"/>
        <v>0</v>
      </c>
      <c r="AE25" s="69">
        <f t="shared" si="38"/>
        <v>0</v>
      </c>
      <c r="AF25" s="69">
        <v>0</v>
      </c>
      <c r="AG25" s="90">
        <f t="shared" si="46"/>
        <v>10</v>
      </c>
      <c r="AH25" s="90">
        <f t="shared" si="42"/>
        <v>0</v>
      </c>
      <c r="AI25" s="90">
        <f t="shared" si="45"/>
        <v>0</v>
      </c>
      <c r="AJ25" s="90">
        <f t="shared" si="48"/>
        <v>10</v>
      </c>
      <c r="AK25" s="90">
        <f t="shared" si="49"/>
        <v>10</v>
      </c>
      <c r="AL25" s="90">
        <f t="shared" si="43"/>
        <v>0</v>
      </c>
      <c r="AM25" s="71">
        <v>0</v>
      </c>
    </row>
    <row r="26" spans="1:39" s="4" customFormat="1" ht="20.25" customHeight="1" x14ac:dyDescent="0.25">
      <c r="A26" s="283" t="s">
        <v>35</v>
      </c>
      <c r="B26" s="224"/>
      <c r="C26" s="225"/>
      <c r="D26" s="226">
        <f>SUM(D27:D28)</f>
        <v>11</v>
      </c>
      <c r="E26" s="226">
        <f t="shared" ref="E26:AM26" si="52">SUM(E27:E28)</f>
        <v>0</v>
      </c>
      <c r="F26" s="226">
        <f t="shared" si="52"/>
        <v>0</v>
      </c>
      <c r="G26" s="226">
        <f t="shared" si="52"/>
        <v>0</v>
      </c>
      <c r="H26" s="226">
        <f t="shared" si="52"/>
        <v>0</v>
      </c>
      <c r="I26" s="226">
        <f t="shared" si="52"/>
        <v>0</v>
      </c>
      <c r="J26" s="226">
        <f t="shared" si="52"/>
        <v>0</v>
      </c>
      <c r="K26" s="226">
        <f t="shared" si="52"/>
        <v>0</v>
      </c>
      <c r="L26" s="226">
        <f t="shared" si="52"/>
        <v>2</v>
      </c>
      <c r="M26" s="226">
        <f t="shared" si="52"/>
        <v>0</v>
      </c>
      <c r="N26" s="226">
        <f t="shared" si="52"/>
        <v>0</v>
      </c>
      <c r="O26" s="226">
        <f t="shared" si="52"/>
        <v>2</v>
      </c>
      <c r="P26" s="226">
        <f t="shared" si="52"/>
        <v>2</v>
      </c>
      <c r="Q26" s="226">
        <f t="shared" si="52"/>
        <v>0</v>
      </c>
      <c r="R26" s="226">
        <f t="shared" si="52"/>
        <v>0</v>
      </c>
      <c r="S26" s="226">
        <f t="shared" si="52"/>
        <v>5</v>
      </c>
      <c r="T26" s="226">
        <f t="shared" si="52"/>
        <v>0</v>
      </c>
      <c r="U26" s="226">
        <f t="shared" si="52"/>
        <v>0</v>
      </c>
      <c r="V26" s="226">
        <f t="shared" si="52"/>
        <v>5</v>
      </c>
      <c r="W26" s="226">
        <f t="shared" si="52"/>
        <v>5</v>
      </c>
      <c r="X26" s="226">
        <f t="shared" si="52"/>
        <v>0</v>
      </c>
      <c r="Y26" s="227">
        <v>0</v>
      </c>
      <c r="Z26" s="226">
        <f t="shared" si="52"/>
        <v>4</v>
      </c>
      <c r="AA26" s="226">
        <f t="shared" si="52"/>
        <v>0</v>
      </c>
      <c r="AB26" s="226">
        <f t="shared" si="52"/>
        <v>0</v>
      </c>
      <c r="AC26" s="226">
        <f t="shared" si="52"/>
        <v>4</v>
      </c>
      <c r="AD26" s="226">
        <f t="shared" si="52"/>
        <v>4</v>
      </c>
      <c r="AE26" s="226">
        <f t="shared" si="52"/>
        <v>0</v>
      </c>
      <c r="AF26" s="226">
        <f t="shared" si="52"/>
        <v>0</v>
      </c>
      <c r="AG26" s="226">
        <f t="shared" si="52"/>
        <v>11</v>
      </c>
      <c r="AH26" s="226">
        <f t="shared" si="52"/>
        <v>0</v>
      </c>
      <c r="AI26" s="226">
        <f t="shared" si="52"/>
        <v>0</v>
      </c>
      <c r="AJ26" s="226">
        <f t="shared" si="52"/>
        <v>11</v>
      </c>
      <c r="AK26" s="226">
        <f t="shared" si="52"/>
        <v>11</v>
      </c>
      <c r="AL26" s="226">
        <f t="shared" si="52"/>
        <v>0</v>
      </c>
      <c r="AM26" s="228">
        <f t="shared" si="52"/>
        <v>0</v>
      </c>
    </row>
    <row r="27" spans="1:39" s="4" customFormat="1" ht="20.25" customHeight="1" x14ac:dyDescent="0.25">
      <c r="A27" s="279"/>
      <c r="B27" s="94" t="s">
        <v>63</v>
      </c>
      <c r="C27" s="88" t="s">
        <v>74</v>
      </c>
      <c r="D27" s="89">
        <v>10</v>
      </c>
      <c r="E27" s="69">
        <v>0</v>
      </c>
      <c r="F27" s="20">
        <v>0</v>
      </c>
      <c r="G27" s="20">
        <v>0</v>
      </c>
      <c r="H27" s="69">
        <f t="shared" si="27"/>
        <v>0</v>
      </c>
      <c r="I27" s="69">
        <f t="shared" si="28"/>
        <v>0</v>
      </c>
      <c r="J27" s="69">
        <f t="shared" si="29"/>
        <v>0</v>
      </c>
      <c r="K27" s="70">
        <v>0</v>
      </c>
      <c r="L27" s="69">
        <v>2</v>
      </c>
      <c r="M27" s="69"/>
      <c r="N27" s="69"/>
      <c r="O27" s="69">
        <f t="shared" si="31"/>
        <v>2</v>
      </c>
      <c r="P27" s="69">
        <f t="shared" si="32"/>
        <v>2</v>
      </c>
      <c r="Q27" s="69">
        <f t="shared" si="25"/>
        <v>0</v>
      </c>
      <c r="R27" s="70">
        <f>Q27/O27</f>
        <v>0</v>
      </c>
      <c r="S27" s="92">
        <v>5</v>
      </c>
      <c r="T27" s="69"/>
      <c r="U27" s="69"/>
      <c r="V27" s="69">
        <f t="shared" si="33"/>
        <v>5</v>
      </c>
      <c r="W27" s="69">
        <f t="shared" si="34"/>
        <v>5</v>
      </c>
      <c r="X27" s="69">
        <f t="shared" si="35"/>
        <v>0</v>
      </c>
      <c r="Y27" s="70">
        <f t="shared" si="44"/>
        <v>0</v>
      </c>
      <c r="Z27" s="69">
        <v>3</v>
      </c>
      <c r="AA27" s="69"/>
      <c r="AB27" s="69"/>
      <c r="AC27" s="69">
        <f t="shared" si="36"/>
        <v>3</v>
      </c>
      <c r="AD27" s="69">
        <f t="shared" si="37"/>
        <v>3</v>
      </c>
      <c r="AE27" s="69">
        <f t="shared" si="38"/>
        <v>0</v>
      </c>
      <c r="AF27" s="69">
        <f t="shared" si="41"/>
        <v>0</v>
      </c>
      <c r="AG27" s="90">
        <f t="shared" si="46"/>
        <v>10</v>
      </c>
      <c r="AH27" s="90">
        <f t="shared" si="42"/>
        <v>0</v>
      </c>
      <c r="AI27" s="90">
        <f t="shared" si="45"/>
        <v>0</v>
      </c>
      <c r="AJ27" s="90">
        <f t="shared" si="48"/>
        <v>10</v>
      </c>
      <c r="AK27" s="90">
        <f t="shared" si="49"/>
        <v>10</v>
      </c>
      <c r="AL27" s="90">
        <f t="shared" si="43"/>
        <v>0</v>
      </c>
      <c r="AM27" s="71">
        <v>0</v>
      </c>
    </row>
    <row r="28" spans="1:39" s="4" customFormat="1" ht="20.25" customHeight="1" x14ac:dyDescent="0.25">
      <c r="A28" s="280"/>
      <c r="B28" s="94" t="s">
        <v>36</v>
      </c>
      <c r="C28" s="88" t="s">
        <v>35</v>
      </c>
      <c r="D28" s="89">
        <v>1</v>
      </c>
      <c r="E28" s="72">
        <v>0</v>
      </c>
      <c r="F28" s="20">
        <v>0</v>
      </c>
      <c r="G28" s="20">
        <v>0</v>
      </c>
      <c r="H28" s="69">
        <f t="shared" si="27"/>
        <v>0</v>
      </c>
      <c r="I28" s="69">
        <f t="shared" si="28"/>
        <v>0</v>
      </c>
      <c r="J28" s="69">
        <f t="shared" si="29"/>
        <v>0</v>
      </c>
      <c r="K28" s="70">
        <v>0</v>
      </c>
      <c r="L28" s="69">
        <v>0</v>
      </c>
      <c r="M28" s="69"/>
      <c r="N28" s="69"/>
      <c r="O28" s="69">
        <f t="shared" si="31"/>
        <v>0</v>
      </c>
      <c r="P28" s="69">
        <f t="shared" si="32"/>
        <v>0</v>
      </c>
      <c r="Q28" s="69">
        <f t="shared" si="25"/>
        <v>0</v>
      </c>
      <c r="R28" s="70">
        <v>0</v>
      </c>
      <c r="S28" s="69">
        <v>0</v>
      </c>
      <c r="T28" s="69"/>
      <c r="U28" s="69"/>
      <c r="V28" s="69">
        <f t="shared" si="33"/>
        <v>0</v>
      </c>
      <c r="W28" s="69">
        <f t="shared" si="34"/>
        <v>0</v>
      </c>
      <c r="X28" s="69">
        <f t="shared" si="35"/>
        <v>0</v>
      </c>
      <c r="Y28" s="218">
        <v>0</v>
      </c>
      <c r="Z28" s="69">
        <v>1</v>
      </c>
      <c r="AA28" s="69"/>
      <c r="AB28" s="69"/>
      <c r="AC28" s="69">
        <f t="shared" si="36"/>
        <v>1</v>
      </c>
      <c r="AD28" s="69">
        <f t="shared" si="37"/>
        <v>1</v>
      </c>
      <c r="AE28" s="69">
        <f t="shared" si="38"/>
        <v>0</v>
      </c>
      <c r="AF28" s="69">
        <f t="shared" si="41"/>
        <v>0</v>
      </c>
      <c r="AG28" s="90">
        <f t="shared" si="46"/>
        <v>1</v>
      </c>
      <c r="AH28" s="90">
        <f t="shared" si="42"/>
        <v>0</v>
      </c>
      <c r="AI28" s="90">
        <f t="shared" si="45"/>
        <v>0</v>
      </c>
      <c r="AJ28" s="90">
        <f t="shared" si="48"/>
        <v>1</v>
      </c>
      <c r="AK28" s="90">
        <f t="shared" si="49"/>
        <v>1</v>
      </c>
      <c r="AL28" s="90">
        <f t="shared" si="43"/>
        <v>0</v>
      </c>
      <c r="AM28" s="71">
        <v>0</v>
      </c>
    </row>
    <row r="29" spans="1:39" s="4" customFormat="1" ht="20.25" customHeight="1" x14ac:dyDescent="0.25">
      <c r="A29" s="283" t="s">
        <v>91</v>
      </c>
      <c r="B29" s="224"/>
      <c r="C29" s="225"/>
      <c r="D29" s="226">
        <f>SUM(D30:D32)</f>
        <v>13</v>
      </c>
      <c r="E29" s="226">
        <f t="shared" ref="E29:AM29" si="53">SUM(E30:E32)</f>
        <v>0</v>
      </c>
      <c r="F29" s="226">
        <f t="shared" si="53"/>
        <v>0</v>
      </c>
      <c r="G29" s="226">
        <f t="shared" si="53"/>
        <v>0</v>
      </c>
      <c r="H29" s="226">
        <f t="shared" si="53"/>
        <v>0</v>
      </c>
      <c r="I29" s="226">
        <f t="shared" si="53"/>
        <v>0</v>
      </c>
      <c r="J29" s="226">
        <f t="shared" si="53"/>
        <v>0</v>
      </c>
      <c r="K29" s="226">
        <f t="shared" si="53"/>
        <v>0</v>
      </c>
      <c r="L29" s="226">
        <f t="shared" si="53"/>
        <v>4</v>
      </c>
      <c r="M29" s="226">
        <f t="shared" si="53"/>
        <v>0</v>
      </c>
      <c r="N29" s="226">
        <f t="shared" si="53"/>
        <v>0</v>
      </c>
      <c r="O29" s="226">
        <f t="shared" si="53"/>
        <v>4</v>
      </c>
      <c r="P29" s="226">
        <f t="shared" si="53"/>
        <v>4</v>
      </c>
      <c r="Q29" s="226">
        <f t="shared" si="53"/>
        <v>0</v>
      </c>
      <c r="R29" s="226">
        <f t="shared" si="53"/>
        <v>0</v>
      </c>
      <c r="S29" s="226">
        <f t="shared" si="53"/>
        <v>1</v>
      </c>
      <c r="T29" s="226">
        <f t="shared" si="53"/>
        <v>0</v>
      </c>
      <c r="U29" s="226">
        <f t="shared" si="53"/>
        <v>0</v>
      </c>
      <c r="V29" s="226">
        <f t="shared" si="53"/>
        <v>1</v>
      </c>
      <c r="W29" s="226">
        <f t="shared" si="53"/>
        <v>1</v>
      </c>
      <c r="X29" s="226">
        <f t="shared" si="53"/>
        <v>0</v>
      </c>
      <c r="Y29" s="227">
        <v>0</v>
      </c>
      <c r="Z29" s="226">
        <f t="shared" si="53"/>
        <v>8</v>
      </c>
      <c r="AA29" s="226">
        <f t="shared" si="53"/>
        <v>0</v>
      </c>
      <c r="AB29" s="226">
        <f t="shared" si="53"/>
        <v>0</v>
      </c>
      <c r="AC29" s="226">
        <f t="shared" si="53"/>
        <v>8</v>
      </c>
      <c r="AD29" s="226">
        <f t="shared" si="53"/>
        <v>8</v>
      </c>
      <c r="AE29" s="226">
        <f t="shared" si="53"/>
        <v>0</v>
      </c>
      <c r="AF29" s="226">
        <f t="shared" si="53"/>
        <v>0</v>
      </c>
      <c r="AG29" s="226">
        <f t="shared" si="53"/>
        <v>13</v>
      </c>
      <c r="AH29" s="226">
        <f t="shared" si="53"/>
        <v>0</v>
      </c>
      <c r="AI29" s="226">
        <f t="shared" si="53"/>
        <v>0</v>
      </c>
      <c r="AJ29" s="226">
        <f t="shared" si="53"/>
        <v>13</v>
      </c>
      <c r="AK29" s="226">
        <f t="shared" si="53"/>
        <v>13</v>
      </c>
      <c r="AL29" s="226">
        <f t="shared" si="53"/>
        <v>0</v>
      </c>
      <c r="AM29" s="228">
        <f t="shared" si="53"/>
        <v>0</v>
      </c>
    </row>
    <row r="30" spans="1:39" s="4" customFormat="1" ht="20.25" customHeight="1" x14ac:dyDescent="0.25">
      <c r="A30" s="279"/>
      <c r="B30" s="94" t="s">
        <v>43</v>
      </c>
      <c r="C30" s="88" t="s">
        <v>75</v>
      </c>
      <c r="D30" s="89">
        <v>8</v>
      </c>
      <c r="E30" s="72">
        <v>0</v>
      </c>
      <c r="F30" s="20">
        <v>0</v>
      </c>
      <c r="G30" s="20">
        <v>0</v>
      </c>
      <c r="H30" s="69">
        <f t="shared" si="27"/>
        <v>0</v>
      </c>
      <c r="I30" s="69">
        <f t="shared" si="28"/>
        <v>0</v>
      </c>
      <c r="J30" s="69">
        <f t="shared" si="29"/>
        <v>0</v>
      </c>
      <c r="K30" s="70">
        <v>0</v>
      </c>
      <c r="L30" s="69">
        <v>2</v>
      </c>
      <c r="M30" s="69"/>
      <c r="N30" s="69"/>
      <c r="O30" s="69">
        <f t="shared" si="31"/>
        <v>2</v>
      </c>
      <c r="P30" s="69">
        <f t="shared" si="32"/>
        <v>2</v>
      </c>
      <c r="Q30" s="69">
        <f t="shared" si="25"/>
        <v>0</v>
      </c>
      <c r="R30" s="70">
        <f>Q30/O30</f>
        <v>0</v>
      </c>
      <c r="S30" s="72">
        <v>0</v>
      </c>
      <c r="T30" s="69"/>
      <c r="U30" s="69"/>
      <c r="V30" s="69">
        <f t="shared" si="33"/>
        <v>0</v>
      </c>
      <c r="W30" s="69">
        <f t="shared" si="34"/>
        <v>0</v>
      </c>
      <c r="X30" s="69">
        <f t="shared" si="35"/>
        <v>0</v>
      </c>
      <c r="Y30" s="218">
        <v>0</v>
      </c>
      <c r="Z30" s="69">
        <v>6</v>
      </c>
      <c r="AA30" s="69"/>
      <c r="AB30" s="69"/>
      <c r="AC30" s="69">
        <f t="shared" si="36"/>
        <v>6</v>
      </c>
      <c r="AD30" s="69">
        <f t="shared" si="37"/>
        <v>6</v>
      </c>
      <c r="AE30" s="69">
        <f t="shared" si="38"/>
        <v>0</v>
      </c>
      <c r="AF30" s="69">
        <f t="shared" si="41"/>
        <v>0</v>
      </c>
      <c r="AG30" s="90">
        <f t="shared" si="46"/>
        <v>8</v>
      </c>
      <c r="AH30" s="90">
        <f t="shared" si="42"/>
        <v>0</v>
      </c>
      <c r="AI30" s="90">
        <f t="shared" si="45"/>
        <v>0</v>
      </c>
      <c r="AJ30" s="90">
        <f t="shared" si="48"/>
        <v>8</v>
      </c>
      <c r="AK30" s="90">
        <f t="shared" si="49"/>
        <v>8</v>
      </c>
      <c r="AL30" s="90">
        <f t="shared" si="43"/>
        <v>0</v>
      </c>
      <c r="AM30" s="71">
        <v>0</v>
      </c>
    </row>
    <row r="31" spans="1:39" s="4" customFormat="1" ht="20.25" customHeight="1" x14ac:dyDescent="0.25">
      <c r="A31" s="279"/>
      <c r="B31" s="94" t="s">
        <v>37</v>
      </c>
      <c r="C31" s="88" t="s">
        <v>75</v>
      </c>
      <c r="D31" s="89">
        <v>3</v>
      </c>
      <c r="E31" s="72">
        <v>0</v>
      </c>
      <c r="F31" s="20">
        <v>0</v>
      </c>
      <c r="G31" s="20">
        <v>0</v>
      </c>
      <c r="H31" s="69">
        <f t="shared" si="27"/>
        <v>0</v>
      </c>
      <c r="I31" s="69">
        <f t="shared" si="28"/>
        <v>0</v>
      </c>
      <c r="J31" s="69">
        <f t="shared" si="29"/>
        <v>0</v>
      </c>
      <c r="K31" s="70">
        <v>0</v>
      </c>
      <c r="L31" s="69">
        <v>1</v>
      </c>
      <c r="M31" s="69"/>
      <c r="N31" s="69"/>
      <c r="O31" s="69">
        <f t="shared" si="31"/>
        <v>1</v>
      </c>
      <c r="P31" s="69">
        <f t="shared" si="32"/>
        <v>1</v>
      </c>
      <c r="Q31" s="69">
        <f t="shared" si="25"/>
        <v>0</v>
      </c>
      <c r="R31" s="70">
        <f>Q31/O31</f>
        <v>0</v>
      </c>
      <c r="S31" s="92">
        <v>1</v>
      </c>
      <c r="T31" s="69"/>
      <c r="U31" s="69"/>
      <c r="V31" s="69">
        <f t="shared" si="33"/>
        <v>1</v>
      </c>
      <c r="W31" s="69">
        <f t="shared" si="34"/>
        <v>1</v>
      </c>
      <c r="X31" s="69">
        <f t="shared" si="35"/>
        <v>0</v>
      </c>
      <c r="Y31" s="70">
        <f t="shared" si="44"/>
        <v>0</v>
      </c>
      <c r="Z31" s="69">
        <v>1</v>
      </c>
      <c r="AA31" s="69"/>
      <c r="AB31" s="69"/>
      <c r="AC31" s="69">
        <f t="shared" si="36"/>
        <v>1</v>
      </c>
      <c r="AD31" s="69">
        <f t="shared" si="37"/>
        <v>1</v>
      </c>
      <c r="AE31" s="69">
        <f t="shared" si="38"/>
        <v>0</v>
      </c>
      <c r="AF31" s="69">
        <f t="shared" si="41"/>
        <v>0</v>
      </c>
      <c r="AG31" s="90">
        <f t="shared" si="46"/>
        <v>3</v>
      </c>
      <c r="AH31" s="90">
        <f t="shared" si="42"/>
        <v>0</v>
      </c>
      <c r="AI31" s="90">
        <f t="shared" si="45"/>
        <v>0</v>
      </c>
      <c r="AJ31" s="90">
        <f t="shared" si="48"/>
        <v>3</v>
      </c>
      <c r="AK31" s="90">
        <f t="shared" si="49"/>
        <v>3</v>
      </c>
      <c r="AL31" s="90">
        <f t="shared" si="43"/>
        <v>0</v>
      </c>
      <c r="AM31" s="71">
        <v>0</v>
      </c>
    </row>
    <row r="32" spans="1:39" s="4" customFormat="1" ht="20.25" customHeight="1" x14ac:dyDescent="0.25">
      <c r="A32" s="280"/>
      <c r="B32" s="94" t="s">
        <v>38</v>
      </c>
      <c r="C32" s="88" t="s">
        <v>76</v>
      </c>
      <c r="D32" s="89">
        <v>2</v>
      </c>
      <c r="E32" s="72">
        <v>0</v>
      </c>
      <c r="F32" s="20">
        <v>0</v>
      </c>
      <c r="G32" s="20">
        <v>0</v>
      </c>
      <c r="H32" s="69">
        <f t="shared" si="27"/>
        <v>0</v>
      </c>
      <c r="I32" s="69">
        <f t="shared" si="28"/>
        <v>0</v>
      </c>
      <c r="J32" s="69">
        <f t="shared" si="29"/>
        <v>0</v>
      </c>
      <c r="K32" s="70">
        <v>0</v>
      </c>
      <c r="L32" s="69">
        <v>1</v>
      </c>
      <c r="M32" s="69"/>
      <c r="N32" s="69"/>
      <c r="O32" s="69">
        <f t="shared" si="31"/>
        <v>1</v>
      </c>
      <c r="P32" s="69">
        <f t="shared" si="32"/>
        <v>1</v>
      </c>
      <c r="Q32" s="69">
        <f t="shared" si="25"/>
        <v>0</v>
      </c>
      <c r="R32" s="70">
        <f>Q32/O32</f>
        <v>0</v>
      </c>
      <c r="S32" s="69">
        <v>0</v>
      </c>
      <c r="T32" s="69"/>
      <c r="U32" s="69"/>
      <c r="V32" s="69">
        <f t="shared" si="33"/>
        <v>0</v>
      </c>
      <c r="W32" s="69">
        <f t="shared" si="34"/>
        <v>0</v>
      </c>
      <c r="X32" s="69">
        <f t="shared" si="35"/>
        <v>0</v>
      </c>
      <c r="Y32" s="218">
        <v>0</v>
      </c>
      <c r="Z32" s="69">
        <v>1</v>
      </c>
      <c r="AA32" s="69"/>
      <c r="AB32" s="69"/>
      <c r="AC32" s="69">
        <f t="shared" si="36"/>
        <v>1</v>
      </c>
      <c r="AD32" s="69">
        <f t="shared" si="37"/>
        <v>1</v>
      </c>
      <c r="AE32" s="69">
        <f t="shared" si="38"/>
        <v>0</v>
      </c>
      <c r="AF32" s="69">
        <f t="shared" si="41"/>
        <v>0</v>
      </c>
      <c r="AG32" s="90">
        <f t="shared" si="46"/>
        <v>2</v>
      </c>
      <c r="AH32" s="90">
        <f t="shared" si="42"/>
        <v>0</v>
      </c>
      <c r="AI32" s="90">
        <f t="shared" si="45"/>
        <v>0</v>
      </c>
      <c r="AJ32" s="90">
        <f t="shared" si="48"/>
        <v>2</v>
      </c>
      <c r="AK32" s="90">
        <f t="shared" si="49"/>
        <v>2</v>
      </c>
      <c r="AL32" s="90">
        <f t="shared" si="43"/>
        <v>0</v>
      </c>
      <c r="AM32" s="71">
        <v>0</v>
      </c>
    </row>
    <row r="33" spans="1:39" s="4" customFormat="1" ht="20.25" customHeight="1" x14ac:dyDescent="0.25">
      <c r="A33" s="283" t="s">
        <v>92</v>
      </c>
      <c r="B33" s="224"/>
      <c r="C33" s="225"/>
      <c r="D33" s="226">
        <f>SUM(D34:D38)</f>
        <v>163</v>
      </c>
      <c r="E33" s="226">
        <f t="shared" ref="E33:AM33" si="54">SUM(E34:E38)</f>
        <v>12</v>
      </c>
      <c r="F33" s="226">
        <f t="shared" si="54"/>
        <v>0</v>
      </c>
      <c r="G33" s="226">
        <f t="shared" si="54"/>
        <v>0</v>
      </c>
      <c r="H33" s="226">
        <f t="shared" si="54"/>
        <v>12</v>
      </c>
      <c r="I33" s="226">
        <f t="shared" si="54"/>
        <v>12</v>
      </c>
      <c r="J33" s="226">
        <f t="shared" si="54"/>
        <v>0</v>
      </c>
      <c r="K33" s="226">
        <f t="shared" si="54"/>
        <v>0</v>
      </c>
      <c r="L33" s="226">
        <f t="shared" si="54"/>
        <v>29</v>
      </c>
      <c r="M33" s="226">
        <f t="shared" si="54"/>
        <v>0</v>
      </c>
      <c r="N33" s="226">
        <f t="shared" si="54"/>
        <v>0</v>
      </c>
      <c r="O33" s="226">
        <f t="shared" si="54"/>
        <v>29</v>
      </c>
      <c r="P33" s="226">
        <f t="shared" si="54"/>
        <v>29</v>
      </c>
      <c r="Q33" s="226">
        <f t="shared" si="54"/>
        <v>0</v>
      </c>
      <c r="R33" s="226">
        <f t="shared" si="54"/>
        <v>0</v>
      </c>
      <c r="S33" s="226">
        <f t="shared" si="54"/>
        <v>116</v>
      </c>
      <c r="T33" s="226">
        <f t="shared" si="54"/>
        <v>6</v>
      </c>
      <c r="U33" s="226">
        <f t="shared" si="54"/>
        <v>4</v>
      </c>
      <c r="V33" s="226">
        <f t="shared" si="54"/>
        <v>118</v>
      </c>
      <c r="W33" s="226">
        <f t="shared" si="54"/>
        <v>118</v>
      </c>
      <c r="X33" s="226">
        <f t="shared" si="54"/>
        <v>0</v>
      </c>
      <c r="Y33" s="227">
        <v>0</v>
      </c>
      <c r="Z33" s="226">
        <f t="shared" si="54"/>
        <v>6</v>
      </c>
      <c r="AA33" s="226">
        <f t="shared" si="54"/>
        <v>24</v>
      </c>
      <c r="AB33" s="226">
        <f t="shared" si="54"/>
        <v>0</v>
      </c>
      <c r="AC33" s="226">
        <f t="shared" si="54"/>
        <v>30</v>
      </c>
      <c r="AD33" s="226">
        <f t="shared" si="54"/>
        <v>30</v>
      </c>
      <c r="AE33" s="226">
        <f t="shared" si="54"/>
        <v>0</v>
      </c>
      <c r="AF33" s="226">
        <f t="shared" si="54"/>
        <v>0</v>
      </c>
      <c r="AG33" s="226">
        <f t="shared" si="54"/>
        <v>163</v>
      </c>
      <c r="AH33" s="226">
        <f t="shared" si="54"/>
        <v>30</v>
      </c>
      <c r="AI33" s="226">
        <f t="shared" si="54"/>
        <v>4</v>
      </c>
      <c r="AJ33" s="226">
        <f t="shared" si="54"/>
        <v>189</v>
      </c>
      <c r="AK33" s="226">
        <f t="shared" si="54"/>
        <v>189</v>
      </c>
      <c r="AL33" s="226">
        <f t="shared" si="54"/>
        <v>0</v>
      </c>
      <c r="AM33" s="228">
        <f t="shared" si="54"/>
        <v>0</v>
      </c>
    </row>
    <row r="34" spans="1:39" s="4" customFormat="1" ht="42" customHeight="1" x14ac:dyDescent="0.25">
      <c r="A34" s="279"/>
      <c r="B34" s="94" t="s">
        <v>64</v>
      </c>
      <c r="C34" s="88" t="s">
        <v>77</v>
      </c>
      <c r="D34" s="93">
        <v>114</v>
      </c>
      <c r="E34" s="69">
        <v>0</v>
      </c>
      <c r="F34" s="20">
        <v>0</v>
      </c>
      <c r="G34" s="20">
        <v>0</v>
      </c>
      <c r="H34" s="69">
        <f t="shared" si="27"/>
        <v>0</v>
      </c>
      <c r="I34" s="69">
        <f t="shared" si="28"/>
        <v>0</v>
      </c>
      <c r="J34" s="69">
        <f t="shared" si="29"/>
        <v>0</v>
      </c>
      <c r="K34" s="70">
        <v>0</v>
      </c>
      <c r="L34" s="69">
        <v>10</v>
      </c>
      <c r="M34" s="69"/>
      <c r="N34" s="69"/>
      <c r="O34" s="69">
        <f t="shared" si="31"/>
        <v>10</v>
      </c>
      <c r="P34" s="69">
        <f t="shared" si="32"/>
        <v>10</v>
      </c>
      <c r="Q34" s="69">
        <f t="shared" si="25"/>
        <v>0</v>
      </c>
      <c r="R34" s="70">
        <f>Q34/O34</f>
        <v>0</v>
      </c>
      <c r="S34" s="69">
        <v>104</v>
      </c>
      <c r="T34" s="69"/>
      <c r="U34" s="69"/>
      <c r="V34" s="69">
        <f t="shared" si="33"/>
        <v>104</v>
      </c>
      <c r="W34" s="69">
        <f t="shared" si="34"/>
        <v>104</v>
      </c>
      <c r="X34" s="69">
        <f t="shared" si="35"/>
        <v>0</v>
      </c>
      <c r="Y34" s="70">
        <f t="shared" si="44"/>
        <v>0</v>
      </c>
      <c r="Z34" s="69">
        <v>0</v>
      </c>
      <c r="AA34" s="69"/>
      <c r="AB34" s="69"/>
      <c r="AC34" s="69">
        <f t="shared" si="36"/>
        <v>0</v>
      </c>
      <c r="AD34" s="69">
        <f t="shared" si="37"/>
        <v>0</v>
      </c>
      <c r="AE34" s="69">
        <f t="shared" si="38"/>
        <v>0</v>
      </c>
      <c r="AF34" s="69">
        <v>0</v>
      </c>
      <c r="AG34" s="90">
        <f t="shared" si="46"/>
        <v>114</v>
      </c>
      <c r="AH34" s="90">
        <f t="shared" si="42"/>
        <v>0</v>
      </c>
      <c r="AI34" s="90">
        <f t="shared" si="45"/>
        <v>0</v>
      </c>
      <c r="AJ34" s="90">
        <f t="shared" si="48"/>
        <v>114</v>
      </c>
      <c r="AK34" s="90">
        <f t="shared" si="49"/>
        <v>114</v>
      </c>
      <c r="AL34" s="90">
        <f t="shared" si="43"/>
        <v>0</v>
      </c>
      <c r="AM34" s="71">
        <v>0</v>
      </c>
    </row>
    <row r="35" spans="1:39" s="4" customFormat="1" ht="20.25" customHeight="1" x14ac:dyDescent="0.25">
      <c r="A35" s="279"/>
      <c r="B35" s="94" t="s">
        <v>39</v>
      </c>
      <c r="C35" s="88" t="s">
        <v>78</v>
      </c>
      <c r="D35" s="93">
        <v>1</v>
      </c>
      <c r="E35" s="69">
        <v>0</v>
      </c>
      <c r="F35" s="20">
        <v>0</v>
      </c>
      <c r="G35" s="20">
        <v>0</v>
      </c>
      <c r="H35" s="69">
        <f t="shared" si="27"/>
        <v>0</v>
      </c>
      <c r="I35" s="69">
        <f t="shared" si="28"/>
        <v>0</v>
      </c>
      <c r="J35" s="69">
        <f t="shared" si="29"/>
        <v>0</v>
      </c>
      <c r="K35" s="70">
        <v>0</v>
      </c>
      <c r="L35" s="69">
        <v>0</v>
      </c>
      <c r="M35" s="69"/>
      <c r="N35" s="69"/>
      <c r="O35" s="69">
        <f t="shared" si="31"/>
        <v>0</v>
      </c>
      <c r="P35" s="69">
        <f t="shared" si="32"/>
        <v>0</v>
      </c>
      <c r="Q35" s="69">
        <f t="shared" si="25"/>
        <v>0</v>
      </c>
      <c r="R35" s="70">
        <v>0</v>
      </c>
      <c r="S35" s="69">
        <v>0</v>
      </c>
      <c r="T35" s="69"/>
      <c r="U35" s="69"/>
      <c r="V35" s="69">
        <f t="shared" si="33"/>
        <v>0</v>
      </c>
      <c r="W35" s="69">
        <f t="shared" si="34"/>
        <v>0</v>
      </c>
      <c r="X35" s="69">
        <f t="shared" si="35"/>
        <v>0</v>
      </c>
      <c r="Y35" s="218">
        <v>0</v>
      </c>
      <c r="Z35" s="69">
        <v>1</v>
      </c>
      <c r="AA35" s="69"/>
      <c r="AB35" s="69"/>
      <c r="AC35" s="69">
        <f t="shared" si="36"/>
        <v>1</v>
      </c>
      <c r="AD35" s="69">
        <f t="shared" si="37"/>
        <v>1</v>
      </c>
      <c r="AE35" s="69">
        <f t="shared" si="38"/>
        <v>0</v>
      </c>
      <c r="AF35" s="69">
        <f t="shared" si="41"/>
        <v>0</v>
      </c>
      <c r="AG35" s="90">
        <f t="shared" si="46"/>
        <v>1</v>
      </c>
      <c r="AH35" s="90">
        <f t="shared" si="42"/>
        <v>0</v>
      </c>
      <c r="AI35" s="90">
        <f t="shared" si="45"/>
        <v>0</v>
      </c>
      <c r="AJ35" s="90">
        <f t="shared" si="48"/>
        <v>1</v>
      </c>
      <c r="AK35" s="90">
        <f t="shared" si="49"/>
        <v>1</v>
      </c>
      <c r="AL35" s="90">
        <f t="shared" si="43"/>
        <v>0</v>
      </c>
      <c r="AM35" s="71">
        <v>0</v>
      </c>
    </row>
    <row r="36" spans="1:39" s="4" customFormat="1" ht="20.25" customHeight="1" x14ac:dyDescent="0.25">
      <c r="A36" s="279"/>
      <c r="B36" s="96" t="s">
        <v>40</v>
      </c>
      <c r="C36" s="88" t="s">
        <v>79</v>
      </c>
      <c r="D36" s="93">
        <v>6</v>
      </c>
      <c r="E36" s="69">
        <v>2</v>
      </c>
      <c r="F36" s="20">
        <v>0</v>
      </c>
      <c r="G36" s="20">
        <v>0</v>
      </c>
      <c r="H36" s="69">
        <f t="shared" si="27"/>
        <v>2</v>
      </c>
      <c r="I36" s="69">
        <f t="shared" si="28"/>
        <v>2</v>
      </c>
      <c r="J36" s="69">
        <f t="shared" si="29"/>
        <v>0</v>
      </c>
      <c r="K36" s="70">
        <f t="shared" si="30"/>
        <v>0</v>
      </c>
      <c r="L36" s="69">
        <v>2</v>
      </c>
      <c r="M36" s="69"/>
      <c r="N36" s="69"/>
      <c r="O36" s="69">
        <f t="shared" si="31"/>
        <v>2</v>
      </c>
      <c r="P36" s="69">
        <f t="shared" si="32"/>
        <v>2</v>
      </c>
      <c r="Q36" s="69">
        <f t="shared" si="25"/>
        <v>0</v>
      </c>
      <c r="R36" s="70">
        <f>Q36/O36</f>
        <v>0</v>
      </c>
      <c r="S36" s="69">
        <v>1</v>
      </c>
      <c r="T36" s="69">
        <v>1</v>
      </c>
      <c r="U36" s="69">
        <v>1</v>
      </c>
      <c r="V36" s="69">
        <f>S36+T36-U36</f>
        <v>1</v>
      </c>
      <c r="W36" s="69">
        <f t="shared" si="34"/>
        <v>1</v>
      </c>
      <c r="X36" s="69">
        <f t="shared" si="35"/>
        <v>0</v>
      </c>
      <c r="Y36" s="70">
        <f t="shared" si="44"/>
        <v>0</v>
      </c>
      <c r="Z36" s="69">
        <v>1</v>
      </c>
      <c r="AA36" s="69">
        <v>3</v>
      </c>
      <c r="AB36" s="69"/>
      <c r="AC36" s="69">
        <f t="shared" si="36"/>
        <v>4</v>
      </c>
      <c r="AD36" s="69">
        <f t="shared" si="37"/>
        <v>4</v>
      </c>
      <c r="AE36" s="69">
        <f t="shared" si="38"/>
        <v>0</v>
      </c>
      <c r="AF36" s="69">
        <f t="shared" si="41"/>
        <v>0</v>
      </c>
      <c r="AG36" s="90">
        <f t="shared" si="46"/>
        <v>6</v>
      </c>
      <c r="AH36" s="90">
        <f t="shared" si="42"/>
        <v>4</v>
      </c>
      <c r="AI36" s="90">
        <f t="shared" si="45"/>
        <v>1</v>
      </c>
      <c r="AJ36" s="90">
        <f t="shared" si="48"/>
        <v>9</v>
      </c>
      <c r="AK36" s="90">
        <f t="shared" si="49"/>
        <v>9</v>
      </c>
      <c r="AL36" s="90">
        <f t="shared" si="43"/>
        <v>0</v>
      </c>
      <c r="AM36" s="71">
        <f t="shared" ref="AM36:AM38" si="55">AL36/AJ36</f>
        <v>0</v>
      </c>
    </row>
    <row r="37" spans="1:39" s="4" customFormat="1" ht="24" customHeight="1" x14ac:dyDescent="0.25">
      <c r="A37" s="279"/>
      <c r="B37" s="94" t="s">
        <v>41</v>
      </c>
      <c r="C37" s="88" t="s">
        <v>80</v>
      </c>
      <c r="D37" s="93">
        <v>30</v>
      </c>
      <c r="E37" s="69">
        <v>7</v>
      </c>
      <c r="F37" s="20">
        <v>0</v>
      </c>
      <c r="G37" s="20">
        <v>0</v>
      </c>
      <c r="H37" s="69">
        <f t="shared" si="27"/>
        <v>7</v>
      </c>
      <c r="I37" s="69">
        <f t="shared" si="28"/>
        <v>7</v>
      </c>
      <c r="J37" s="69">
        <f>I37-H37</f>
        <v>0</v>
      </c>
      <c r="K37" s="70">
        <f t="shared" si="30"/>
        <v>0</v>
      </c>
      <c r="L37" s="69">
        <v>14</v>
      </c>
      <c r="M37" s="69"/>
      <c r="N37" s="69"/>
      <c r="O37" s="69">
        <f t="shared" si="31"/>
        <v>14</v>
      </c>
      <c r="P37" s="69">
        <f t="shared" si="32"/>
        <v>14</v>
      </c>
      <c r="Q37" s="69">
        <f t="shared" si="25"/>
        <v>0</v>
      </c>
      <c r="R37" s="70">
        <f>Q37/O37</f>
        <v>0</v>
      </c>
      <c r="S37" s="69">
        <v>8</v>
      </c>
      <c r="T37" s="69">
        <v>4</v>
      </c>
      <c r="U37" s="69">
        <v>3</v>
      </c>
      <c r="V37" s="69">
        <f t="shared" si="33"/>
        <v>9</v>
      </c>
      <c r="W37" s="69">
        <f t="shared" si="34"/>
        <v>9</v>
      </c>
      <c r="X37" s="69">
        <f t="shared" si="35"/>
        <v>0</v>
      </c>
      <c r="Y37" s="70">
        <f t="shared" si="44"/>
        <v>0</v>
      </c>
      <c r="Z37" s="69">
        <v>1</v>
      </c>
      <c r="AA37" s="69">
        <v>13</v>
      </c>
      <c r="AB37" s="69"/>
      <c r="AC37" s="69">
        <f t="shared" si="36"/>
        <v>14</v>
      </c>
      <c r="AD37" s="69">
        <f t="shared" si="37"/>
        <v>14</v>
      </c>
      <c r="AE37" s="69">
        <f t="shared" si="38"/>
        <v>0</v>
      </c>
      <c r="AF37" s="69">
        <f t="shared" si="41"/>
        <v>0</v>
      </c>
      <c r="AG37" s="90">
        <f t="shared" si="46"/>
        <v>30</v>
      </c>
      <c r="AH37" s="90">
        <f t="shared" si="42"/>
        <v>17</v>
      </c>
      <c r="AI37" s="90">
        <f t="shared" si="45"/>
        <v>3</v>
      </c>
      <c r="AJ37" s="90">
        <f t="shared" si="48"/>
        <v>44</v>
      </c>
      <c r="AK37" s="90">
        <f t="shared" si="49"/>
        <v>44</v>
      </c>
      <c r="AL37" s="90">
        <f t="shared" si="43"/>
        <v>0</v>
      </c>
      <c r="AM37" s="71">
        <f t="shared" si="55"/>
        <v>0</v>
      </c>
    </row>
    <row r="38" spans="1:39" s="4" customFormat="1" ht="20.25" customHeight="1" thickBot="1" x14ac:dyDescent="0.3">
      <c r="A38" s="284"/>
      <c r="B38" s="99" t="s">
        <v>42</v>
      </c>
      <c r="C38" s="100" t="s">
        <v>81</v>
      </c>
      <c r="D38" s="97">
        <v>12</v>
      </c>
      <c r="E38" s="73">
        <v>3</v>
      </c>
      <c r="F38" s="31">
        <v>0</v>
      </c>
      <c r="G38" s="31">
        <v>0</v>
      </c>
      <c r="H38" s="73">
        <f t="shared" si="27"/>
        <v>3</v>
      </c>
      <c r="I38" s="73">
        <f t="shared" si="28"/>
        <v>3</v>
      </c>
      <c r="J38" s="73">
        <f>I38-H38</f>
        <v>0</v>
      </c>
      <c r="K38" s="74">
        <f t="shared" si="30"/>
        <v>0</v>
      </c>
      <c r="L38" s="73">
        <v>3</v>
      </c>
      <c r="M38" s="73"/>
      <c r="N38" s="73"/>
      <c r="O38" s="73">
        <f t="shared" si="31"/>
        <v>3</v>
      </c>
      <c r="P38" s="73">
        <f t="shared" si="32"/>
        <v>3</v>
      </c>
      <c r="Q38" s="73">
        <f t="shared" si="25"/>
        <v>0</v>
      </c>
      <c r="R38" s="74">
        <f>Q38/O38</f>
        <v>0</v>
      </c>
      <c r="S38" s="73">
        <v>3</v>
      </c>
      <c r="T38" s="73">
        <v>1</v>
      </c>
      <c r="U38" s="73"/>
      <c r="V38" s="73">
        <f t="shared" si="33"/>
        <v>4</v>
      </c>
      <c r="W38" s="69">
        <f t="shared" si="34"/>
        <v>4</v>
      </c>
      <c r="X38" s="73">
        <f t="shared" si="35"/>
        <v>0</v>
      </c>
      <c r="Y38" s="74">
        <f t="shared" si="44"/>
        <v>0</v>
      </c>
      <c r="Z38" s="73">
        <v>3</v>
      </c>
      <c r="AA38" s="73">
        <v>8</v>
      </c>
      <c r="AB38" s="73"/>
      <c r="AC38" s="73">
        <f t="shared" si="36"/>
        <v>11</v>
      </c>
      <c r="AD38" s="69">
        <f t="shared" si="37"/>
        <v>11</v>
      </c>
      <c r="AE38" s="73">
        <f t="shared" si="38"/>
        <v>0</v>
      </c>
      <c r="AF38" s="73">
        <f t="shared" si="41"/>
        <v>0</v>
      </c>
      <c r="AG38" s="98">
        <f t="shared" si="46"/>
        <v>12</v>
      </c>
      <c r="AH38" s="98">
        <f t="shared" si="42"/>
        <v>9</v>
      </c>
      <c r="AI38" s="98">
        <f t="shared" si="45"/>
        <v>0</v>
      </c>
      <c r="AJ38" s="98">
        <f>H38+O38+V38+AC38</f>
        <v>21</v>
      </c>
      <c r="AK38" s="98">
        <f t="shared" si="49"/>
        <v>21</v>
      </c>
      <c r="AL38" s="98">
        <f t="shared" si="43"/>
        <v>0</v>
      </c>
      <c r="AM38" s="75">
        <f t="shared" si="55"/>
        <v>0</v>
      </c>
    </row>
    <row r="39" spans="1:39" s="4" customFormat="1" ht="20.25" customHeight="1" thickBot="1" x14ac:dyDescent="0.3">
      <c r="A39" s="101"/>
      <c r="B39" s="292" t="s">
        <v>0</v>
      </c>
      <c r="C39" s="292"/>
      <c r="D39" s="102">
        <f>D11+D20+D26+D29+D33</f>
        <v>11392</v>
      </c>
      <c r="E39" s="102">
        <f t="shared" ref="E39:AM39" si="56">E11+E20+E26+E29+E33</f>
        <v>5255</v>
      </c>
      <c r="F39" s="102">
        <f t="shared" si="56"/>
        <v>0</v>
      </c>
      <c r="G39" s="102">
        <f t="shared" si="56"/>
        <v>0</v>
      </c>
      <c r="H39" s="102">
        <f t="shared" si="56"/>
        <v>5255</v>
      </c>
      <c r="I39" s="102">
        <f t="shared" si="56"/>
        <v>5255</v>
      </c>
      <c r="J39" s="102">
        <f t="shared" si="56"/>
        <v>0</v>
      </c>
      <c r="K39" s="102">
        <f t="shared" si="56"/>
        <v>0</v>
      </c>
      <c r="L39" s="102">
        <f t="shared" si="56"/>
        <v>5551</v>
      </c>
      <c r="M39" s="102">
        <f t="shared" si="56"/>
        <v>118</v>
      </c>
      <c r="N39" s="102">
        <f t="shared" si="56"/>
        <v>190</v>
      </c>
      <c r="O39" s="102">
        <f t="shared" si="56"/>
        <v>5479</v>
      </c>
      <c r="P39" s="102">
        <f t="shared" si="56"/>
        <v>5479</v>
      </c>
      <c r="Q39" s="102">
        <f t="shared" si="56"/>
        <v>0</v>
      </c>
      <c r="R39" s="102">
        <f t="shared" si="56"/>
        <v>0</v>
      </c>
      <c r="S39" s="102">
        <f t="shared" si="56"/>
        <v>6880</v>
      </c>
      <c r="T39" s="102">
        <f t="shared" si="56"/>
        <v>59</v>
      </c>
      <c r="U39" s="102">
        <f t="shared" si="56"/>
        <v>53</v>
      </c>
      <c r="V39" s="102">
        <f t="shared" si="56"/>
        <v>6886</v>
      </c>
      <c r="W39" s="102">
        <f t="shared" si="56"/>
        <v>6886</v>
      </c>
      <c r="X39" s="102">
        <f t="shared" si="56"/>
        <v>0</v>
      </c>
      <c r="Y39" s="102">
        <v>0</v>
      </c>
      <c r="Z39" s="102">
        <f t="shared" si="56"/>
        <v>6584</v>
      </c>
      <c r="AA39" s="102">
        <f t="shared" si="56"/>
        <v>78</v>
      </c>
      <c r="AB39" s="102">
        <f t="shared" si="56"/>
        <v>48</v>
      </c>
      <c r="AC39" s="102">
        <f t="shared" si="56"/>
        <v>6614</v>
      </c>
      <c r="AD39" s="102">
        <f t="shared" si="56"/>
        <v>6614</v>
      </c>
      <c r="AE39" s="102">
        <f t="shared" si="56"/>
        <v>0</v>
      </c>
      <c r="AF39" s="102">
        <f t="shared" si="56"/>
        <v>0</v>
      </c>
      <c r="AG39" s="102">
        <f t="shared" si="56"/>
        <v>11392</v>
      </c>
      <c r="AH39" s="102">
        <f t="shared" si="56"/>
        <v>255</v>
      </c>
      <c r="AI39" s="102">
        <f>AI11+AI20+AI26+AI29+AI33</f>
        <v>291</v>
      </c>
      <c r="AJ39" s="102">
        <f t="shared" si="56"/>
        <v>11468</v>
      </c>
      <c r="AK39" s="102">
        <f t="shared" si="56"/>
        <v>11468</v>
      </c>
      <c r="AL39" s="102">
        <f t="shared" si="56"/>
        <v>0</v>
      </c>
      <c r="AM39" s="102">
        <f t="shared" si="56"/>
        <v>0</v>
      </c>
    </row>
    <row r="40" spans="1:39" x14ac:dyDescent="0.25">
      <c r="B40" s="76"/>
      <c r="C40" s="76"/>
      <c r="D40" s="77"/>
      <c r="E40" s="77"/>
      <c r="F40" s="77"/>
      <c r="G40" s="77"/>
      <c r="H40" s="77"/>
      <c r="I40" s="77"/>
      <c r="J40" s="77"/>
      <c r="K40" s="77"/>
      <c r="L40" s="77"/>
      <c r="M40" s="77"/>
      <c r="N40" s="77"/>
      <c r="O40" s="77"/>
      <c r="P40" s="77"/>
      <c r="Q40" s="77"/>
      <c r="R40" s="77"/>
      <c r="S40" s="77"/>
      <c r="T40" s="77"/>
      <c r="U40" s="77"/>
      <c r="V40" s="77"/>
      <c r="W40" s="77"/>
      <c r="X40" s="77"/>
      <c r="Y40" s="77"/>
      <c r="Z40" s="77"/>
      <c r="AA40" s="77"/>
      <c r="AB40" s="77"/>
      <c r="AC40" s="77"/>
      <c r="AD40" s="77"/>
      <c r="AE40" s="77"/>
      <c r="AF40" s="77"/>
    </row>
    <row r="41" spans="1:39" ht="113.25" customHeight="1" x14ac:dyDescent="0.25">
      <c r="A41" s="285" t="s">
        <v>96</v>
      </c>
      <c r="B41" s="285"/>
      <c r="C41" s="285"/>
      <c r="D41" s="285"/>
      <c r="E41" s="285"/>
      <c r="F41" s="285"/>
      <c r="G41" s="285"/>
      <c r="H41" s="77"/>
      <c r="I41" s="77"/>
      <c r="J41" s="77"/>
      <c r="K41" s="77"/>
      <c r="L41" s="77"/>
      <c r="M41" s="77"/>
      <c r="N41" s="77"/>
      <c r="O41" s="77"/>
      <c r="P41" s="77"/>
      <c r="Q41" s="77"/>
      <c r="R41" s="77"/>
      <c r="S41" s="77"/>
      <c r="T41" s="77"/>
      <c r="U41" s="77"/>
      <c r="V41" s="77"/>
      <c r="W41" s="77"/>
      <c r="X41" s="77"/>
      <c r="Y41" s="77"/>
      <c r="Z41" s="77"/>
      <c r="AA41" s="77"/>
      <c r="AB41" s="77"/>
      <c r="AC41" s="77"/>
      <c r="AD41" s="77"/>
      <c r="AE41" s="77"/>
      <c r="AF41" s="77"/>
    </row>
    <row r="42" spans="1:39" ht="45" customHeight="1" x14ac:dyDescent="0.25">
      <c r="A42" s="285"/>
      <c r="B42" s="285"/>
      <c r="C42" s="285"/>
      <c r="D42" s="285"/>
      <c r="E42" s="285"/>
      <c r="F42" s="285"/>
      <c r="G42" s="285"/>
      <c r="H42" s="77"/>
      <c r="I42" s="77"/>
      <c r="J42" s="77"/>
      <c r="K42" s="77"/>
      <c r="L42" s="77"/>
      <c r="M42" s="77"/>
      <c r="N42" s="77"/>
      <c r="O42" s="77"/>
      <c r="P42" s="77"/>
      <c r="Q42" s="77"/>
      <c r="R42" s="77"/>
      <c r="S42" s="77"/>
      <c r="T42" s="77"/>
      <c r="U42" s="77"/>
      <c r="V42" s="77"/>
      <c r="W42" s="77"/>
      <c r="X42" s="77"/>
      <c r="Y42" s="77"/>
      <c r="Z42" s="77"/>
      <c r="AA42" s="77"/>
      <c r="AB42" s="77"/>
      <c r="AC42" s="77"/>
      <c r="AD42" s="77"/>
      <c r="AE42" s="77"/>
      <c r="AF42" s="77"/>
    </row>
    <row r="43" spans="1:39" ht="40.5" customHeight="1" x14ac:dyDescent="0.25">
      <c r="A43" s="285"/>
      <c r="B43" s="285"/>
      <c r="C43" s="285"/>
      <c r="D43" s="285"/>
      <c r="E43" s="285"/>
      <c r="F43" s="285"/>
      <c r="G43" s="285"/>
      <c r="H43" s="77"/>
      <c r="I43" s="77"/>
      <c r="J43" s="77"/>
      <c r="K43" s="77"/>
      <c r="L43" s="77"/>
      <c r="M43" s="77"/>
      <c r="N43" s="77"/>
      <c r="O43" s="77"/>
      <c r="P43" s="77"/>
      <c r="Q43" s="77"/>
      <c r="R43" s="77"/>
      <c r="S43" s="77"/>
      <c r="T43" s="77"/>
      <c r="U43" s="77"/>
      <c r="V43" s="77"/>
      <c r="W43" s="77"/>
      <c r="X43" s="77"/>
      <c r="Y43" s="77"/>
      <c r="Z43" s="77"/>
      <c r="AA43" s="77"/>
      <c r="AB43" s="77"/>
      <c r="AC43" s="77"/>
      <c r="AD43" s="77"/>
      <c r="AE43" s="77"/>
      <c r="AF43" s="77"/>
    </row>
    <row r="44" spans="1:39" ht="40.5" customHeight="1" x14ac:dyDescent="0.25">
      <c r="A44" s="285"/>
      <c r="B44" s="285"/>
      <c r="C44" s="285"/>
      <c r="D44" s="285"/>
      <c r="E44" s="285"/>
      <c r="F44" s="285"/>
      <c r="G44" s="285"/>
      <c r="H44" s="39"/>
      <c r="I44" s="39"/>
      <c r="J44" s="39"/>
      <c r="K44" s="39"/>
      <c r="M44" s="40"/>
      <c r="N44" s="40"/>
      <c r="O44" s="79"/>
      <c r="P44" s="79"/>
      <c r="Q44" s="79"/>
      <c r="R44" s="80"/>
      <c r="S44" s="80"/>
      <c r="T44" s="79"/>
      <c r="U44" s="79"/>
      <c r="V44" s="79"/>
      <c r="W44" s="79"/>
      <c r="X44" s="79"/>
      <c r="Y44" s="39"/>
      <c r="Z44" s="39"/>
      <c r="AA44" s="39"/>
      <c r="AB44" s="39"/>
      <c r="AC44" s="77"/>
      <c r="AD44" s="77"/>
      <c r="AE44" s="11"/>
      <c r="AG44" s="77"/>
      <c r="AH44" s="79"/>
      <c r="AI44" s="39"/>
      <c r="AJ44" s="43"/>
      <c r="AK44" s="4"/>
    </row>
    <row r="45" spans="1:39" ht="37.5" customHeight="1" x14ac:dyDescent="0.25">
      <c r="A45" s="285"/>
      <c r="B45" s="285"/>
      <c r="C45" s="285"/>
      <c r="D45" s="285"/>
      <c r="E45" s="285"/>
      <c r="F45" s="285"/>
      <c r="G45" s="285"/>
      <c r="H45" s="39"/>
      <c r="I45" s="39"/>
      <c r="J45" s="39"/>
      <c r="K45" s="39"/>
      <c r="M45" s="40"/>
      <c r="N45" s="40"/>
      <c r="O45" s="79"/>
      <c r="P45" s="79"/>
      <c r="Q45" s="79"/>
      <c r="R45" s="80"/>
      <c r="S45" s="80"/>
      <c r="T45" s="79"/>
      <c r="U45" s="79"/>
      <c r="V45" s="79"/>
      <c r="W45" s="79"/>
      <c r="X45" s="79"/>
      <c r="Y45" s="39"/>
      <c r="Z45" s="62"/>
      <c r="AA45" s="62"/>
      <c r="AB45" s="39"/>
      <c r="AC45" s="77"/>
      <c r="AD45" s="77"/>
      <c r="AE45" s="11"/>
      <c r="AI45" s="39"/>
      <c r="AJ45" s="39"/>
    </row>
    <row r="46" spans="1:39" ht="40.5" customHeight="1" x14ac:dyDescent="0.25">
      <c r="A46" s="285"/>
      <c r="B46" s="285"/>
      <c r="C46" s="285"/>
      <c r="D46" s="285"/>
      <c r="E46" s="285"/>
      <c r="F46" s="285"/>
      <c r="G46" s="285"/>
      <c r="AG46" s="77"/>
      <c r="AH46" s="79"/>
      <c r="AI46" s="39"/>
      <c r="AJ46" s="39"/>
      <c r="AK46" s="4"/>
    </row>
    <row r="47" spans="1:39" ht="43.5" customHeight="1" x14ac:dyDescent="0.25">
      <c r="A47" s="285"/>
      <c r="B47" s="285"/>
      <c r="C47" s="285"/>
      <c r="D47" s="285"/>
      <c r="E47" s="285"/>
      <c r="F47" s="285"/>
      <c r="G47" s="285"/>
      <c r="AG47" s="77"/>
      <c r="AH47" s="79"/>
      <c r="AI47" s="39"/>
      <c r="AJ47" s="39"/>
      <c r="AK47" s="4"/>
    </row>
    <row r="48" spans="1:39" ht="63.75" customHeight="1" x14ac:dyDescent="0.25">
      <c r="A48" s="285"/>
      <c r="B48" s="285"/>
      <c r="C48" s="285"/>
      <c r="D48" s="285"/>
      <c r="E48" s="285"/>
      <c r="F48" s="285"/>
      <c r="G48" s="285"/>
      <c r="AG48" s="77"/>
      <c r="AH48" s="79"/>
      <c r="AI48" s="39"/>
      <c r="AJ48" s="39"/>
      <c r="AK48" s="4"/>
    </row>
    <row r="49" spans="2:37" ht="13.5" customHeight="1" x14ac:dyDescent="0.25">
      <c r="B49" s="40"/>
      <c r="C49" s="78"/>
      <c r="D49" s="79"/>
      <c r="E49" s="82"/>
      <c r="F49" s="82"/>
      <c r="G49" s="82"/>
      <c r="AG49" s="77"/>
      <c r="AH49" s="79"/>
      <c r="AI49" s="39"/>
      <c r="AJ49" s="39"/>
      <c r="AK49" s="4"/>
    </row>
    <row r="50" spans="2:37" ht="13.5" customHeight="1" x14ac:dyDescent="0.25">
      <c r="B50" s="40"/>
      <c r="C50" s="78"/>
      <c r="D50" s="79"/>
      <c r="E50" s="82"/>
      <c r="F50" s="82"/>
      <c r="G50" s="82"/>
      <c r="AG50" s="77"/>
      <c r="AH50" s="79"/>
      <c r="AI50" s="39"/>
      <c r="AJ50" s="39"/>
      <c r="AK50" s="4"/>
    </row>
    <row r="51" spans="2:37" ht="13.5" customHeight="1" x14ac:dyDescent="0.25">
      <c r="B51" s="40"/>
      <c r="C51" s="78"/>
      <c r="D51" s="79"/>
      <c r="E51" s="82"/>
      <c r="F51" s="82"/>
      <c r="G51" s="82"/>
      <c r="AG51" s="77"/>
      <c r="AH51" s="79"/>
      <c r="AI51" s="39"/>
      <c r="AJ51" s="39"/>
      <c r="AK51" s="4"/>
    </row>
    <row r="52" spans="2:37" ht="13.5" customHeight="1" x14ac:dyDescent="0.25">
      <c r="B52" s="40"/>
      <c r="C52" s="78"/>
      <c r="D52" s="79"/>
      <c r="E52" s="82"/>
      <c r="F52" s="82"/>
      <c r="G52" s="82"/>
      <c r="H52" s="39"/>
      <c r="I52" s="39"/>
      <c r="J52" s="39"/>
      <c r="K52" s="39"/>
      <c r="M52" s="40"/>
      <c r="N52" s="40"/>
      <c r="O52" s="79"/>
      <c r="P52" s="79"/>
      <c r="Q52" s="79"/>
      <c r="R52" s="80"/>
      <c r="S52" s="80"/>
      <c r="T52" s="79"/>
      <c r="U52" s="79"/>
      <c r="V52" s="79"/>
      <c r="W52" s="79"/>
      <c r="X52" s="79"/>
      <c r="Y52" s="39"/>
      <c r="Z52" s="39"/>
      <c r="AA52" s="39"/>
      <c r="AB52" s="39"/>
      <c r="AC52" s="77"/>
      <c r="AD52" s="77"/>
      <c r="AE52" s="11"/>
      <c r="AG52" s="77"/>
      <c r="AH52" s="79"/>
      <c r="AI52" s="39"/>
      <c r="AJ52" s="39"/>
      <c r="AK52" s="4"/>
    </row>
    <row r="53" spans="2:37" ht="13.5" customHeight="1" x14ac:dyDescent="0.25">
      <c r="B53" s="40"/>
      <c r="C53" s="78"/>
      <c r="D53" s="79"/>
      <c r="E53" s="82"/>
      <c r="F53" s="82"/>
      <c r="G53" s="82"/>
      <c r="H53" s="39"/>
      <c r="I53" s="39"/>
      <c r="J53" s="39"/>
      <c r="K53" s="39"/>
      <c r="M53" s="40"/>
      <c r="N53" s="40"/>
      <c r="O53" s="79"/>
      <c r="P53" s="79"/>
      <c r="Q53" s="79"/>
      <c r="R53" s="80"/>
      <c r="S53" s="80"/>
      <c r="T53" s="79"/>
      <c r="U53" s="79"/>
      <c r="V53" s="79"/>
      <c r="W53" s="79"/>
      <c r="X53" s="79"/>
      <c r="Y53" s="39"/>
      <c r="Z53" s="39"/>
      <c r="AA53" s="39"/>
      <c r="AB53" s="39"/>
      <c r="AC53" s="77"/>
      <c r="AD53" s="77"/>
      <c r="AE53" s="11"/>
      <c r="AG53" s="77"/>
      <c r="AH53" s="79"/>
      <c r="AI53" s="39"/>
      <c r="AJ53" s="39"/>
      <c r="AK53" s="4"/>
    </row>
    <row r="54" spans="2:37" ht="13.5" customHeight="1" x14ac:dyDescent="0.25">
      <c r="B54" s="40"/>
      <c r="C54" s="78"/>
      <c r="D54" s="79"/>
      <c r="E54" s="82"/>
      <c r="F54" s="82"/>
      <c r="G54" s="82"/>
      <c r="H54" s="39"/>
      <c r="I54" s="39"/>
      <c r="J54" s="39"/>
      <c r="K54" s="39"/>
      <c r="M54" s="40"/>
      <c r="N54" s="40"/>
      <c r="O54" s="79"/>
      <c r="P54" s="79"/>
      <c r="Q54" s="79"/>
      <c r="R54" s="80"/>
      <c r="S54" s="80"/>
      <c r="T54" s="79"/>
      <c r="U54" s="79"/>
      <c r="V54" s="79"/>
      <c r="W54" s="79"/>
      <c r="X54" s="79"/>
      <c r="Y54" s="39"/>
      <c r="Z54" s="39"/>
      <c r="AA54" s="39"/>
      <c r="AB54" s="39"/>
      <c r="AC54" s="77"/>
      <c r="AD54" s="77"/>
      <c r="AE54" s="11"/>
      <c r="AG54" s="77"/>
      <c r="AH54" s="79"/>
      <c r="AI54" s="39"/>
      <c r="AJ54" s="39"/>
      <c r="AK54" s="4"/>
    </row>
    <row r="55" spans="2:37" ht="13.5" customHeight="1" x14ac:dyDescent="0.25">
      <c r="B55" s="40"/>
      <c r="C55" s="78"/>
      <c r="D55" s="79"/>
      <c r="E55" s="82"/>
      <c r="F55" s="82"/>
      <c r="G55" s="82"/>
      <c r="H55" s="39"/>
      <c r="I55" s="39"/>
      <c r="J55" s="39"/>
      <c r="K55" s="39"/>
      <c r="M55" s="40"/>
      <c r="N55" s="40"/>
      <c r="O55" s="79"/>
      <c r="P55" s="79"/>
      <c r="Q55" s="79"/>
      <c r="R55" s="80"/>
      <c r="S55" s="80"/>
      <c r="T55" s="79"/>
      <c r="U55" s="79"/>
      <c r="V55" s="79"/>
      <c r="W55" s="79"/>
      <c r="X55" s="79"/>
      <c r="Y55" s="39"/>
      <c r="Z55" s="39"/>
      <c r="AA55" s="39"/>
      <c r="AB55" s="39"/>
      <c r="AC55" s="77"/>
      <c r="AD55" s="77"/>
      <c r="AE55" s="11"/>
      <c r="AG55" s="77"/>
      <c r="AH55" s="79"/>
      <c r="AI55" s="39"/>
      <c r="AJ55" s="39"/>
      <c r="AK55" s="4"/>
    </row>
    <row r="56" spans="2:37" ht="13.5" customHeight="1" x14ac:dyDescent="0.25">
      <c r="B56" s="40"/>
      <c r="C56" s="78"/>
      <c r="D56" s="79"/>
      <c r="E56" s="82"/>
      <c r="F56" s="82"/>
      <c r="G56" s="82"/>
      <c r="H56" s="39"/>
      <c r="I56" s="39"/>
      <c r="J56" s="39"/>
      <c r="K56" s="39"/>
      <c r="M56" s="40"/>
      <c r="N56" s="40"/>
      <c r="O56" s="79"/>
      <c r="P56" s="79"/>
      <c r="Q56" s="79"/>
      <c r="R56" s="80"/>
      <c r="S56" s="80"/>
      <c r="T56" s="79"/>
      <c r="U56" s="79"/>
      <c r="V56" s="79"/>
      <c r="W56" s="79"/>
      <c r="X56" s="79"/>
      <c r="Y56" s="39"/>
      <c r="Z56" s="39"/>
      <c r="AA56" s="39"/>
      <c r="AB56" s="39"/>
      <c r="AC56" s="77"/>
      <c r="AD56" s="77"/>
      <c r="AE56" s="11"/>
      <c r="AG56" s="77"/>
      <c r="AH56" s="79"/>
      <c r="AI56" s="39"/>
      <c r="AJ56" s="39"/>
      <c r="AK56" s="4"/>
    </row>
    <row r="57" spans="2:37" ht="13.5" customHeight="1" x14ac:dyDescent="0.25">
      <c r="B57" s="40"/>
      <c r="C57" s="78"/>
      <c r="D57" s="79"/>
      <c r="E57" s="82"/>
      <c r="F57" s="82"/>
      <c r="G57" s="82"/>
      <c r="H57" s="39"/>
      <c r="I57" s="39"/>
      <c r="J57" s="39"/>
      <c r="K57" s="39"/>
      <c r="M57" s="40"/>
      <c r="N57" s="40"/>
      <c r="O57" s="79"/>
      <c r="P57" s="79"/>
      <c r="Q57" s="79"/>
      <c r="R57" s="80"/>
      <c r="S57" s="80"/>
      <c r="T57" s="79"/>
      <c r="U57" s="79"/>
      <c r="V57" s="79"/>
      <c r="W57" s="79"/>
      <c r="X57" s="79"/>
      <c r="Y57" s="39"/>
      <c r="Z57" s="39"/>
      <c r="AA57" s="39"/>
      <c r="AB57" s="39"/>
      <c r="AC57" s="77"/>
      <c r="AD57" s="77"/>
      <c r="AE57" s="11"/>
      <c r="AG57" s="77"/>
      <c r="AH57" s="79"/>
      <c r="AI57" s="39"/>
      <c r="AJ57" s="39"/>
      <c r="AK57" s="4"/>
    </row>
    <row r="58" spans="2:37" ht="13.5" customHeight="1" x14ac:dyDescent="0.25">
      <c r="B58" s="40"/>
      <c r="C58" s="78"/>
      <c r="D58" s="79"/>
      <c r="E58" s="82"/>
      <c r="F58" s="82"/>
      <c r="G58" s="82"/>
      <c r="H58" s="39"/>
      <c r="I58" s="39"/>
      <c r="J58" s="39"/>
      <c r="K58" s="39"/>
      <c r="M58" s="40"/>
      <c r="N58" s="40"/>
      <c r="O58" s="79"/>
      <c r="P58" s="79"/>
      <c r="Q58" s="79"/>
      <c r="R58" s="80"/>
      <c r="S58" s="80"/>
      <c r="T58" s="79"/>
      <c r="U58" s="79"/>
      <c r="V58" s="79"/>
      <c r="W58" s="79"/>
      <c r="X58" s="79"/>
      <c r="Y58" s="39"/>
      <c r="Z58" s="39"/>
      <c r="AA58" s="39"/>
      <c r="AB58" s="39"/>
      <c r="AC58" s="77"/>
      <c r="AD58" s="77"/>
      <c r="AE58" s="11"/>
      <c r="AG58" s="77"/>
      <c r="AH58" s="79"/>
      <c r="AI58" s="39"/>
      <c r="AJ58" s="39"/>
      <c r="AK58" s="4"/>
    </row>
    <row r="59" spans="2:37" ht="13.5" customHeight="1" x14ac:dyDescent="0.25">
      <c r="B59" s="40"/>
      <c r="C59" s="78"/>
      <c r="D59" s="79"/>
      <c r="E59" s="82"/>
      <c r="F59" s="82"/>
      <c r="G59" s="82"/>
      <c r="H59" s="39"/>
      <c r="I59" s="39"/>
      <c r="J59" s="39"/>
      <c r="K59" s="39"/>
      <c r="M59" s="40"/>
      <c r="N59" s="40"/>
      <c r="O59" s="79"/>
      <c r="P59" s="79"/>
      <c r="Q59" s="79"/>
      <c r="R59" s="80"/>
      <c r="S59" s="80"/>
      <c r="T59" s="79"/>
      <c r="U59" s="79"/>
      <c r="V59" s="79"/>
      <c r="W59" s="79"/>
      <c r="X59" s="79"/>
      <c r="Y59" s="39"/>
      <c r="Z59" s="39"/>
      <c r="AA59" s="39"/>
      <c r="AB59" s="39"/>
      <c r="AC59" s="77"/>
      <c r="AD59" s="77"/>
      <c r="AE59" s="11"/>
      <c r="AG59" s="77"/>
      <c r="AH59" s="79"/>
      <c r="AI59" s="39"/>
      <c r="AJ59" s="39"/>
      <c r="AK59" s="4"/>
    </row>
    <row r="60" spans="2:37" ht="13.5" customHeight="1" x14ac:dyDescent="0.25">
      <c r="B60" s="40"/>
      <c r="C60" s="78"/>
      <c r="D60" s="79"/>
      <c r="E60" s="82"/>
      <c r="F60" s="82"/>
      <c r="G60" s="82"/>
      <c r="H60" s="39"/>
      <c r="I60" s="39"/>
      <c r="J60" s="39"/>
      <c r="K60" s="39"/>
      <c r="M60" s="40"/>
      <c r="N60" s="40"/>
      <c r="O60" s="79"/>
      <c r="P60" s="79"/>
      <c r="Q60" s="79"/>
      <c r="R60" s="80"/>
      <c r="S60" s="80"/>
      <c r="T60" s="79"/>
      <c r="U60" s="79"/>
      <c r="V60" s="79"/>
      <c r="W60" s="79"/>
      <c r="X60" s="79"/>
      <c r="Y60" s="39"/>
      <c r="Z60" s="39"/>
      <c r="AA60" s="39"/>
      <c r="AB60" s="39"/>
      <c r="AC60" s="77"/>
      <c r="AD60" s="77"/>
      <c r="AE60" s="11"/>
      <c r="AG60" s="77"/>
      <c r="AH60" s="79"/>
      <c r="AI60" s="39"/>
      <c r="AJ60" s="39"/>
      <c r="AK60" s="4"/>
    </row>
    <row r="61" spans="2:37" ht="13.5" customHeight="1" x14ac:dyDescent="0.25">
      <c r="B61" s="40"/>
      <c r="C61" s="78"/>
      <c r="D61" s="79"/>
      <c r="E61" s="82"/>
      <c r="F61" s="82"/>
      <c r="G61" s="82"/>
      <c r="H61" s="39"/>
      <c r="I61" s="39"/>
      <c r="J61" s="39"/>
      <c r="K61" s="39"/>
      <c r="M61" s="40"/>
      <c r="N61" s="40"/>
      <c r="O61" s="79"/>
      <c r="P61" s="79"/>
      <c r="Q61" s="79"/>
      <c r="R61" s="80"/>
      <c r="S61" s="80"/>
      <c r="T61" s="79"/>
      <c r="U61" s="79"/>
      <c r="V61" s="79"/>
      <c r="W61" s="79"/>
      <c r="X61" s="79"/>
      <c r="Y61" s="39"/>
      <c r="Z61" s="39"/>
      <c r="AA61" s="39"/>
      <c r="AB61" s="39"/>
      <c r="AC61" s="77"/>
      <c r="AD61" s="77"/>
      <c r="AE61" s="11"/>
      <c r="AG61" s="77"/>
      <c r="AH61" s="79"/>
      <c r="AI61" s="39"/>
      <c r="AJ61" s="39"/>
      <c r="AK61" s="4"/>
    </row>
    <row r="62" spans="2:37" ht="13.5" customHeight="1" x14ac:dyDescent="0.25">
      <c r="B62" s="40"/>
      <c r="C62" s="78"/>
      <c r="D62" s="79"/>
      <c r="E62" s="82"/>
      <c r="F62" s="82"/>
      <c r="G62" s="82"/>
      <c r="H62" s="39"/>
      <c r="I62" s="39"/>
      <c r="J62" s="39"/>
      <c r="K62" s="39"/>
      <c r="M62" s="40"/>
      <c r="N62" s="40"/>
      <c r="O62" s="79"/>
      <c r="P62" s="79"/>
      <c r="Q62" s="79"/>
      <c r="R62" s="80"/>
      <c r="S62" s="80"/>
      <c r="T62" s="79"/>
      <c r="U62" s="79"/>
      <c r="V62" s="79"/>
      <c r="W62" s="79"/>
      <c r="X62" s="79"/>
      <c r="Y62" s="39"/>
      <c r="Z62" s="39"/>
      <c r="AA62" s="39"/>
      <c r="AB62" s="39"/>
      <c r="AC62" s="77"/>
      <c r="AD62" s="77"/>
      <c r="AE62" s="11"/>
      <c r="AG62" s="77"/>
      <c r="AH62" s="79"/>
      <c r="AI62" s="39"/>
      <c r="AJ62" s="39"/>
      <c r="AK62" s="4"/>
    </row>
    <row r="63" spans="2:37" ht="13.5" customHeight="1" x14ac:dyDescent="0.25">
      <c r="B63" s="40"/>
      <c r="C63" s="78"/>
      <c r="D63" s="79"/>
      <c r="E63" s="82"/>
      <c r="F63" s="82"/>
      <c r="G63" s="82"/>
      <c r="H63" s="39"/>
      <c r="I63" s="39"/>
      <c r="J63" s="39"/>
      <c r="K63" s="39"/>
      <c r="M63" s="40"/>
      <c r="N63" s="40"/>
      <c r="O63" s="79"/>
      <c r="P63" s="79"/>
      <c r="Q63" s="79"/>
      <c r="R63" s="80"/>
      <c r="S63" s="80"/>
      <c r="T63" s="79"/>
      <c r="U63" s="79"/>
      <c r="V63" s="79"/>
      <c r="W63" s="79"/>
      <c r="X63" s="79"/>
      <c r="Y63" s="39"/>
      <c r="Z63" s="39"/>
      <c r="AA63" s="39"/>
      <c r="AB63" s="39"/>
      <c r="AC63" s="77"/>
      <c r="AD63" s="77"/>
      <c r="AE63" s="11"/>
      <c r="AG63" s="77"/>
      <c r="AH63" s="79"/>
      <c r="AI63" s="39"/>
      <c r="AJ63" s="39"/>
      <c r="AK63" s="4"/>
    </row>
    <row r="64" spans="2:37" ht="13.5" customHeight="1" x14ac:dyDescent="0.25">
      <c r="B64" s="40"/>
      <c r="C64" s="78"/>
      <c r="D64" s="79"/>
      <c r="E64" s="82"/>
      <c r="F64" s="82"/>
      <c r="G64" s="82"/>
      <c r="H64" s="39"/>
      <c r="I64" s="39"/>
      <c r="J64" s="39"/>
      <c r="K64" s="39"/>
      <c r="M64" s="40"/>
      <c r="N64" s="40"/>
      <c r="O64" s="79"/>
      <c r="P64" s="79"/>
      <c r="Q64" s="79"/>
      <c r="R64" s="80"/>
      <c r="S64" s="80"/>
      <c r="T64" s="79"/>
      <c r="U64" s="79"/>
      <c r="V64" s="79"/>
      <c r="W64" s="79"/>
      <c r="X64" s="79"/>
      <c r="Y64" s="39"/>
      <c r="Z64" s="39"/>
      <c r="AA64" s="39"/>
      <c r="AB64" s="39"/>
      <c r="AC64" s="77"/>
      <c r="AD64" s="77"/>
      <c r="AE64" s="11"/>
      <c r="AG64" s="77"/>
      <c r="AH64" s="79"/>
      <c r="AI64" s="39"/>
      <c r="AJ64" s="39"/>
      <c r="AK64" s="4"/>
    </row>
    <row r="65" spans="2:37" ht="13.5" customHeight="1" x14ac:dyDescent="0.25">
      <c r="B65" s="40"/>
      <c r="C65" s="78"/>
      <c r="D65" s="79"/>
      <c r="E65" s="82"/>
      <c r="F65" s="82"/>
      <c r="G65" s="82"/>
      <c r="H65" s="39"/>
      <c r="I65" s="39"/>
      <c r="J65" s="39"/>
      <c r="K65" s="39"/>
      <c r="M65" s="40"/>
      <c r="N65" s="40"/>
      <c r="O65" s="79"/>
      <c r="P65" s="79"/>
      <c r="Q65" s="79"/>
      <c r="R65" s="80"/>
      <c r="S65" s="80"/>
      <c r="T65" s="79"/>
      <c r="U65" s="79"/>
      <c r="V65" s="79"/>
      <c r="W65" s="79"/>
      <c r="X65" s="79"/>
      <c r="Y65" s="39"/>
      <c r="Z65" s="39"/>
      <c r="AA65" s="39"/>
      <c r="AB65" s="39"/>
      <c r="AC65" s="77"/>
      <c r="AD65" s="77"/>
      <c r="AE65" s="11"/>
      <c r="AG65" s="77"/>
      <c r="AH65" s="79"/>
      <c r="AI65" s="39"/>
      <c r="AJ65" s="39"/>
      <c r="AK65" s="4"/>
    </row>
    <row r="66" spans="2:37" ht="13.5" customHeight="1" x14ac:dyDescent="0.25">
      <c r="B66" s="40"/>
      <c r="C66" s="78"/>
      <c r="D66" s="79"/>
      <c r="E66" s="82"/>
      <c r="F66" s="82"/>
      <c r="G66" s="82"/>
      <c r="H66" s="39"/>
      <c r="I66" s="39"/>
      <c r="J66" s="39"/>
      <c r="K66" s="39"/>
      <c r="M66" s="40"/>
      <c r="N66" s="40"/>
      <c r="O66" s="79"/>
      <c r="P66" s="79"/>
      <c r="Q66" s="79"/>
      <c r="R66" s="80"/>
      <c r="S66" s="80"/>
      <c r="T66" s="79"/>
      <c r="U66" s="79"/>
      <c r="V66" s="79"/>
      <c r="W66" s="79"/>
      <c r="X66" s="79"/>
      <c r="Y66" s="39"/>
      <c r="Z66" s="39"/>
      <c r="AA66" s="39"/>
      <c r="AB66" s="39"/>
      <c r="AC66" s="77"/>
      <c r="AD66" s="77"/>
      <c r="AE66" s="11"/>
      <c r="AG66" s="77"/>
      <c r="AH66" s="79"/>
      <c r="AI66" s="39"/>
      <c r="AJ66" s="39"/>
      <c r="AK66" s="4"/>
    </row>
    <row r="67" spans="2:37" ht="13.5" customHeight="1" x14ac:dyDescent="0.25">
      <c r="B67" s="40"/>
      <c r="C67" s="78"/>
      <c r="D67" s="79"/>
      <c r="E67" s="82"/>
      <c r="F67" s="82"/>
      <c r="G67" s="82"/>
      <c r="H67" s="39"/>
      <c r="I67" s="39"/>
      <c r="J67" s="39"/>
      <c r="K67" s="39"/>
      <c r="M67" s="40"/>
      <c r="N67" s="40"/>
      <c r="O67" s="79"/>
      <c r="P67" s="79"/>
      <c r="Q67" s="79"/>
      <c r="R67" s="80"/>
      <c r="S67" s="80"/>
      <c r="T67" s="79"/>
      <c r="U67" s="79"/>
      <c r="V67" s="79"/>
      <c r="W67" s="79"/>
      <c r="X67" s="79"/>
      <c r="Y67" s="39"/>
      <c r="Z67" s="39"/>
      <c r="AA67" s="39"/>
      <c r="AB67" s="39"/>
      <c r="AC67" s="77"/>
      <c r="AD67" s="77"/>
      <c r="AE67" s="11"/>
      <c r="AG67" s="77"/>
      <c r="AH67" s="79"/>
      <c r="AI67" s="39"/>
      <c r="AJ67" s="39"/>
      <c r="AK67" s="4"/>
    </row>
    <row r="68" spans="2:37" ht="13.5" customHeight="1" x14ac:dyDescent="0.25">
      <c r="B68" s="40"/>
      <c r="C68" s="78"/>
      <c r="D68" s="79"/>
      <c r="E68" s="82"/>
      <c r="F68" s="82"/>
      <c r="G68" s="82"/>
      <c r="H68" s="39"/>
      <c r="I68" s="39"/>
      <c r="J68" s="39"/>
      <c r="K68" s="39"/>
      <c r="M68" s="40"/>
      <c r="N68" s="40"/>
      <c r="O68" s="79"/>
      <c r="P68" s="79"/>
      <c r="Q68" s="79"/>
      <c r="R68" s="80"/>
      <c r="S68" s="80"/>
      <c r="T68" s="79"/>
      <c r="U68" s="79"/>
      <c r="V68" s="79"/>
      <c r="W68" s="79"/>
      <c r="X68" s="79"/>
      <c r="Y68" s="39"/>
      <c r="Z68" s="39"/>
      <c r="AA68" s="39"/>
      <c r="AB68" s="39"/>
      <c r="AC68" s="77"/>
      <c r="AD68" s="77"/>
      <c r="AE68" s="11"/>
      <c r="AG68" s="77"/>
      <c r="AH68" s="79"/>
      <c r="AI68" s="39"/>
      <c r="AJ68" s="39"/>
      <c r="AK68" s="4"/>
    </row>
    <row r="69" spans="2:37" ht="13.5" customHeight="1" x14ac:dyDescent="0.25">
      <c r="B69" s="40"/>
      <c r="C69" s="78"/>
      <c r="D69" s="79"/>
      <c r="E69" s="82"/>
      <c r="F69" s="82"/>
      <c r="G69" s="82"/>
      <c r="H69" s="39"/>
      <c r="I69" s="39"/>
      <c r="J69" s="39"/>
      <c r="K69" s="39"/>
      <c r="M69" s="40"/>
      <c r="N69" s="40"/>
      <c r="O69" s="79"/>
      <c r="P69" s="79"/>
      <c r="Q69" s="79"/>
      <c r="R69" s="80"/>
      <c r="S69" s="80"/>
      <c r="T69" s="79"/>
      <c r="U69" s="79"/>
      <c r="V69" s="79"/>
      <c r="W69" s="79"/>
      <c r="X69" s="79"/>
      <c r="Y69" s="39"/>
      <c r="Z69" s="39"/>
      <c r="AA69" s="39"/>
      <c r="AB69" s="39"/>
      <c r="AC69" s="77"/>
      <c r="AD69" s="77"/>
      <c r="AE69" s="11"/>
      <c r="AG69" s="77"/>
      <c r="AH69" s="79"/>
      <c r="AI69" s="39"/>
      <c r="AJ69" s="39"/>
      <c r="AK69" s="4"/>
    </row>
    <row r="70" spans="2:37" ht="13.5" customHeight="1" x14ac:dyDescent="0.25">
      <c r="B70" s="40"/>
      <c r="C70" s="78"/>
      <c r="D70" s="79"/>
      <c r="E70" s="82"/>
      <c r="F70" s="82"/>
      <c r="G70" s="82"/>
      <c r="H70" s="39"/>
      <c r="I70" s="39"/>
      <c r="J70" s="39"/>
      <c r="K70" s="39"/>
      <c r="M70" s="40"/>
      <c r="N70" s="40"/>
      <c r="O70" s="79"/>
      <c r="P70" s="79"/>
      <c r="Q70" s="79"/>
      <c r="R70" s="80"/>
      <c r="S70" s="80"/>
      <c r="T70" s="79"/>
      <c r="U70" s="79"/>
      <c r="V70" s="79"/>
      <c r="W70" s="79"/>
      <c r="X70" s="79"/>
      <c r="Y70" s="39"/>
      <c r="Z70" s="39"/>
      <c r="AA70" s="39"/>
      <c r="AB70" s="39"/>
      <c r="AC70" s="77"/>
      <c r="AD70" s="77"/>
      <c r="AE70" s="11"/>
      <c r="AG70" s="77"/>
      <c r="AH70" s="79"/>
      <c r="AI70" s="39"/>
      <c r="AJ70" s="39"/>
      <c r="AK70" s="4"/>
    </row>
    <row r="71" spans="2:37" ht="13.5" customHeight="1" x14ac:dyDescent="0.25">
      <c r="B71" s="40"/>
      <c r="C71" s="78"/>
      <c r="D71" s="79"/>
      <c r="E71" s="82"/>
      <c r="F71" s="82"/>
      <c r="G71" s="82"/>
      <c r="H71" s="39"/>
      <c r="I71" s="39"/>
      <c r="J71" s="39"/>
      <c r="K71" s="39"/>
      <c r="M71" s="40"/>
      <c r="N71" s="40"/>
      <c r="O71" s="79"/>
      <c r="P71" s="79"/>
      <c r="Q71" s="79"/>
      <c r="R71" s="80"/>
      <c r="S71" s="80"/>
      <c r="T71" s="79"/>
      <c r="U71" s="79"/>
      <c r="V71" s="79"/>
      <c r="W71" s="79"/>
      <c r="X71" s="79"/>
      <c r="Y71" s="39"/>
      <c r="Z71" s="39"/>
      <c r="AA71" s="39"/>
      <c r="AB71" s="39"/>
      <c r="AC71" s="77"/>
      <c r="AD71" s="77"/>
      <c r="AE71" s="11"/>
      <c r="AG71" s="77"/>
      <c r="AH71" s="79"/>
      <c r="AI71" s="39"/>
      <c r="AJ71" s="39"/>
      <c r="AK71" s="4"/>
    </row>
    <row r="72" spans="2:37" ht="13.5" customHeight="1" x14ac:dyDescent="0.25">
      <c r="B72" s="40"/>
      <c r="C72" s="78"/>
      <c r="D72" s="79"/>
      <c r="E72" s="82"/>
      <c r="F72" s="82"/>
      <c r="G72" s="82"/>
      <c r="H72" s="39"/>
      <c r="I72" s="39"/>
      <c r="J72" s="39"/>
      <c r="K72" s="39"/>
      <c r="M72" s="40"/>
      <c r="N72" s="40"/>
      <c r="O72" s="79"/>
      <c r="P72" s="79"/>
      <c r="Q72" s="79"/>
      <c r="R72" s="80"/>
      <c r="S72" s="80"/>
      <c r="T72" s="79"/>
      <c r="U72" s="79"/>
      <c r="V72" s="79"/>
      <c r="W72" s="79"/>
      <c r="X72" s="79"/>
      <c r="Y72" s="39"/>
      <c r="Z72" s="39"/>
      <c r="AA72" s="39"/>
      <c r="AB72" s="39"/>
      <c r="AC72" s="77"/>
      <c r="AD72" s="77"/>
      <c r="AE72" s="11"/>
      <c r="AG72" s="77"/>
      <c r="AH72" s="79"/>
      <c r="AI72" s="39"/>
      <c r="AJ72" s="39"/>
      <c r="AK72" s="4"/>
    </row>
    <row r="73" spans="2:37" ht="13.5" customHeight="1" x14ac:dyDescent="0.25">
      <c r="B73" s="40"/>
      <c r="C73" s="78"/>
      <c r="D73" s="79"/>
      <c r="E73" s="82"/>
      <c r="F73" s="82"/>
      <c r="G73" s="82"/>
      <c r="H73" s="39"/>
      <c r="I73" s="39"/>
      <c r="J73" s="39"/>
      <c r="K73" s="39"/>
      <c r="M73" s="40"/>
      <c r="N73" s="40"/>
      <c r="O73" s="79"/>
      <c r="P73" s="79"/>
      <c r="Q73" s="79"/>
      <c r="R73" s="80"/>
      <c r="S73" s="80"/>
      <c r="T73" s="79"/>
      <c r="U73" s="79"/>
      <c r="V73" s="79"/>
      <c r="W73" s="79"/>
      <c r="X73" s="79"/>
      <c r="Y73" s="39"/>
      <c r="Z73" s="39"/>
      <c r="AA73" s="39"/>
      <c r="AB73" s="39"/>
      <c r="AC73" s="77"/>
      <c r="AD73" s="77"/>
      <c r="AE73" s="11"/>
      <c r="AG73" s="77"/>
      <c r="AH73" s="79"/>
      <c r="AI73" s="39"/>
      <c r="AJ73" s="39"/>
      <c r="AK73" s="4"/>
    </row>
    <row r="74" spans="2:37" ht="13.5" customHeight="1" x14ac:dyDescent="0.25">
      <c r="B74" s="40"/>
      <c r="C74" s="78"/>
      <c r="D74" s="79"/>
      <c r="E74" s="82"/>
      <c r="F74" s="82"/>
      <c r="G74" s="82"/>
      <c r="H74" s="39"/>
      <c r="I74" s="39"/>
      <c r="J74" s="39"/>
      <c r="K74" s="39"/>
      <c r="M74" s="40"/>
      <c r="N74" s="40"/>
      <c r="O74" s="79"/>
      <c r="P74" s="79"/>
      <c r="Q74" s="79"/>
      <c r="R74" s="80"/>
      <c r="S74" s="80"/>
      <c r="T74" s="79"/>
      <c r="U74" s="79"/>
      <c r="V74" s="79"/>
      <c r="W74" s="79"/>
      <c r="X74" s="79"/>
      <c r="Y74" s="39"/>
      <c r="Z74" s="39"/>
      <c r="AA74" s="39"/>
      <c r="AB74" s="39"/>
      <c r="AC74" s="77"/>
      <c r="AD74" s="77"/>
      <c r="AE74" s="11"/>
      <c r="AG74" s="77"/>
      <c r="AH74" s="79"/>
      <c r="AI74" s="39"/>
      <c r="AJ74" s="39"/>
      <c r="AK74" s="4"/>
    </row>
    <row r="75" spans="2:37" ht="13.5" customHeight="1" x14ac:dyDescent="0.25">
      <c r="B75" s="40"/>
      <c r="C75" s="78"/>
      <c r="D75" s="79"/>
      <c r="E75" s="82"/>
      <c r="F75" s="82"/>
      <c r="G75" s="82"/>
      <c r="H75" s="39"/>
      <c r="I75" s="39"/>
      <c r="J75" s="39"/>
      <c r="K75" s="39"/>
      <c r="M75" s="40"/>
      <c r="N75" s="40"/>
      <c r="O75" s="79"/>
      <c r="P75" s="79"/>
      <c r="Q75" s="79"/>
      <c r="R75" s="80"/>
      <c r="S75" s="80"/>
      <c r="T75" s="79"/>
      <c r="U75" s="79"/>
      <c r="V75" s="79"/>
      <c r="W75" s="79"/>
      <c r="X75" s="79"/>
      <c r="Y75" s="39"/>
      <c r="Z75" s="39"/>
      <c r="AA75" s="39"/>
      <c r="AB75" s="39"/>
      <c r="AC75" s="77"/>
      <c r="AD75" s="77"/>
      <c r="AE75" s="11"/>
      <c r="AG75" s="77"/>
      <c r="AH75" s="79"/>
      <c r="AI75" s="39"/>
      <c r="AJ75" s="39"/>
      <c r="AK75" s="4"/>
    </row>
    <row r="76" spans="2:37" ht="13.5" customHeight="1" x14ac:dyDescent="0.25">
      <c r="B76" s="40"/>
      <c r="C76" s="78"/>
      <c r="D76" s="79"/>
      <c r="E76" s="82"/>
      <c r="F76" s="82"/>
      <c r="G76" s="82"/>
      <c r="H76" s="39"/>
      <c r="I76" s="39"/>
      <c r="J76" s="39"/>
      <c r="K76" s="39"/>
      <c r="M76" s="40"/>
      <c r="N76" s="40"/>
      <c r="O76" s="79"/>
      <c r="P76" s="79"/>
      <c r="Q76" s="79"/>
      <c r="R76" s="80"/>
      <c r="S76" s="80"/>
      <c r="T76" s="79"/>
      <c r="U76" s="79"/>
      <c r="V76" s="79"/>
      <c r="W76" s="79"/>
      <c r="X76" s="79"/>
      <c r="Y76" s="39"/>
      <c r="Z76" s="39"/>
      <c r="AA76" s="39"/>
      <c r="AB76" s="39"/>
      <c r="AC76" s="77"/>
      <c r="AD76" s="77"/>
      <c r="AE76" s="11"/>
      <c r="AG76" s="77"/>
      <c r="AH76" s="79"/>
      <c r="AI76" s="39"/>
      <c r="AJ76" s="39"/>
      <c r="AK76" s="4"/>
    </row>
    <row r="77" spans="2:37" ht="13.5" customHeight="1" x14ac:dyDescent="0.25">
      <c r="B77" s="40"/>
      <c r="C77" s="78"/>
      <c r="D77" s="79"/>
      <c r="E77" s="82"/>
      <c r="F77" s="82"/>
      <c r="G77" s="82"/>
      <c r="H77" s="39"/>
      <c r="I77" s="39"/>
      <c r="J77" s="39"/>
      <c r="K77" s="39"/>
      <c r="M77" s="40"/>
      <c r="N77" s="40"/>
      <c r="O77" s="79"/>
      <c r="P77" s="79"/>
      <c r="Q77" s="79"/>
      <c r="R77" s="80"/>
      <c r="S77" s="80"/>
      <c r="T77" s="79"/>
      <c r="U77" s="79"/>
      <c r="V77" s="79"/>
      <c r="W77" s="79"/>
      <c r="X77" s="79"/>
      <c r="Y77" s="39"/>
      <c r="Z77" s="39"/>
      <c r="AA77" s="39"/>
      <c r="AB77" s="39"/>
      <c r="AC77" s="77"/>
      <c r="AD77" s="77"/>
      <c r="AE77" s="11"/>
      <c r="AG77" s="77"/>
      <c r="AH77" s="79"/>
      <c r="AI77" s="39"/>
      <c r="AJ77" s="39"/>
      <c r="AK77" s="4"/>
    </row>
    <row r="78" spans="2:37" ht="13.5" customHeight="1" x14ac:dyDescent="0.25">
      <c r="B78" s="41"/>
      <c r="C78" s="40"/>
      <c r="D78" s="271"/>
      <c r="E78" s="271"/>
      <c r="F78" s="79"/>
      <c r="G78" s="79"/>
      <c r="H78" s="79"/>
      <c r="I78" s="83"/>
      <c r="J78" s="83"/>
      <c r="K78" s="83"/>
      <c r="M78" s="273"/>
      <c r="N78" s="273"/>
      <c r="O78" s="273"/>
      <c r="P78" s="79"/>
      <c r="Q78" s="79"/>
      <c r="R78" s="84"/>
      <c r="S78" s="84"/>
      <c r="T78" s="271"/>
      <c r="U78" s="271"/>
      <c r="V78" s="271"/>
      <c r="W78" s="271"/>
      <c r="X78" s="79"/>
      <c r="Y78" s="79"/>
      <c r="Z78" s="79"/>
      <c r="AA78" s="303"/>
      <c r="AB78" s="303"/>
      <c r="AC78" s="303"/>
      <c r="AD78" s="303"/>
      <c r="AE78" s="84"/>
      <c r="AF78" s="84"/>
      <c r="AG78" s="83"/>
      <c r="AI78" s="273"/>
      <c r="AJ78" s="273"/>
      <c r="AK78" s="273"/>
    </row>
    <row r="84" spans="6:6" ht="13.5" customHeight="1" x14ac:dyDescent="0.25"/>
    <row r="86" spans="6:6" x14ac:dyDescent="0.25">
      <c r="F86" s="81"/>
    </row>
  </sheetData>
  <protectedRanges>
    <protectedRange password="CC1C" sqref="D12:D33 E20:AM20 E29:X29 E33:X33 Y23 E26:AM26 Z29:AM29 Y28:Y30 Z33:AM33 Y32:Y33 Y35" name="Rango1_1"/>
  </protectedRanges>
  <mergeCells count="27">
    <mergeCell ref="AI78:AK78"/>
    <mergeCell ref="AA78:AD78"/>
    <mergeCell ref="T78:W78"/>
    <mergeCell ref="M78:O78"/>
    <mergeCell ref="D78:E78"/>
    <mergeCell ref="B1:C1"/>
    <mergeCell ref="B39:C39"/>
    <mergeCell ref="B8:B10"/>
    <mergeCell ref="C8:C10"/>
    <mergeCell ref="D8:D10"/>
    <mergeCell ref="D2:AH2"/>
    <mergeCell ref="D3:AH3"/>
    <mergeCell ref="D4:AH4"/>
    <mergeCell ref="D5:AH5"/>
    <mergeCell ref="AG8:AM9"/>
    <mergeCell ref="E9:K9"/>
    <mergeCell ref="L9:R9"/>
    <mergeCell ref="S9:Y9"/>
    <mergeCell ref="Z9:AF9"/>
    <mergeCell ref="A29:A32"/>
    <mergeCell ref="A33:A38"/>
    <mergeCell ref="A41:G48"/>
    <mergeCell ref="A8:A10"/>
    <mergeCell ref="E8:AF8"/>
    <mergeCell ref="A11:A19"/>
    <mergeCell ref="A20:A25"/>
    <mergeCell ref="A26:A28"/>
  </mergeCells>
  <printOptions horizontalCentered="1" verticalCentered="1"/>
  <pageMargins left="0.23622047244094491" right="0.15748031496062992" top="0.11811023622047245" bottom="0.15748031496062992" header="0.11811023622047245" footer="0"/>
  <pageSetup scale="73" orientation="landscape" r:id="rId1"/>
  <headerFooter>
    <oddFooter>&amp;R&amp;P</oddFooter>
  </headerFooter>
  <colBreaks count="1" manualBreakCount="1">
    <brk id="11" max="1048575" man="1"/>
  </colBreaks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3">
    <tabColor rgb="FF662624"/>
  </sheetPr>
  <dimension ref="A1:BZ208"/>
  <sheetViews>
    <sheetView showGridLines="0" topLeftCell="AA199" zoomScaleNormal="100" zoomScalePageLayoutView="161" workbookViewId="0">
      <selection activeCell="BS215" sqref="BS215"/>
    </sheetView>
  </sheetViews>
  <sheetFormatPr baseColWidth="10" defaultColWidth="11.42578125" defaultRowHeight="13.5" x14ac:dyDescent="0.25"/>
  <cols>
    <col min="1" max="1" width="23.42578125" style="106" customWidth="1"/>
    <col min="2" max="2" width="23" style="106" customWidth="1"/>
    <col min="3" max="3" width="17" style="103" customWidth="1"/>
    <col min="4" max="4" width="18.140625" style="103" customWidth="1"/>
    <col min="5" max="5" width="16.85546875" style="103" customWidth="1"/>
    <col min="6" max="6" width="8" style="103" customWidth="1"/>
    <col min="7" max="7" width="17.7109375" style="103" customWidth="1"/>
    <col min="8" max="8" width="13.85546875" style="103" customWidth="1"/>
    <col min="9" max="9" width="14.85546875" style="103" customWidth="1"/>
    <col min="10" max="10" width="16.140625" style="103" customWidth="1"/>
    <col min="11" max="11" width="13.85546875" style="103" customWidth="1"/>
    <col min="12" max="12" width="15.42578125" style="103" customWidth="1"/>
    <col min="13" max="17" width="13.85546875" style="103" customWidth="1"/>
    <col min="18" max="18" width="14" style="103" customWidth="1"/>
    <col min="19" max="19" width="13.7109375" style="103" customWidth="1"/>
    <col min="20" max="20" width="13.140625" style="103" customWidth="1"/>
    <col min="21" max="21" width="10.28515625" style="103" customWidth="1"/>
    <col min="22" max="22" width="14.42578125" style="103" customWidth="1"/>
    <col min="23" max="23" width="12.85546875" style="103" customWidth="1"/>
    <col min="24" max="24" width="13.140625" style="103" customWidth="1"/>
    <col min="25" max="25" width="13.7109375" style="103" customWidth="1"/>
    <col min="26" max="26" width="9.28515625" style="103" customWidth="1"/>
    <col min="27" max="27" width="15.140625" style="103" customWidth="1"/>
    <col min="28" max="28" width="16.28515625" style="103" customWidth="1"/>
    <col min="29" max="29" width="16.85546875" style="103" customWidth="1"/>
    <col min="30" max="30" width="13.85546875" style="103" customWidth="1"/>
    <col min="31" max="31" width="12.42578125" style="103" customWidth="1"/>
    <col min="32" max="32" width="17" style="103" customWidth="1"/>
    <col min="33" max="33" width="17.42578125" style="103" customWidth="1"/>
    <col min="34" max="34" width="16.42578125" style="103" customWidth="1"/>
    <col min="35" max="35" width="13.85546875" style="103" customWidth="1"/>
    <col min="36" max="36" width="13.28515625" style="103" customWidth="1"/>
    <col min="37" max="39" width="16.7109375" style="103" customWidth="1"/>
    <col min="40" max="40" width="16.7109375" style="104" customWidth="1"/>
    <col min="41" max="41" width="12.85546875" style="104" customWidth="1"/>
    <col min="42" max="42" width="17.42578125" style="105" customWidth="1"/>
    <col min="43" max="46" width="19.28515625" style="104" customWidth="1"/>
    <col min="47" max="47" width="19.28515625" style="105" customWidth="1"/>
    <col min="48" max="51" width="19.28515625" style="104" customWidth="1"/>
    <col min="52" max="52" width="19.28515625" style="105" customWidth="1"/>
    <col min="53" max="67" width="19.28515625" style="104" customWidth="1"/>
    <col min="68" max="68" width="19.28515625" style="103" customWidth="1"/>
    <col min="69" max="69" width="13.85546875" style="103" bestFit="1" customWidth="1"/>
    <col min="70" max="16384" width="11.42578125" style="106"/>
  </cols>
  <sheetData>
    <row r="1" spans="1:72" x14ac:dyDescent="0.25">
      <c r="A1" s="355"/>
      <c r="B1" s="355"/>
      <c r="C1" s="355"/>
      <c r="D1" s="355"/>
      <c r="BL1" s="356"/>
      <c r="BM1" s="356"/>
      <c r="BN1" s="356"/>
      <c r="BO1" s="356"/>
    </row>
    <row r="2" spans="1:72" ht="17.25" x14ac:dyDescent="0.3">
      <c r="A2" s="264" t="s">
        <v>83</v>
      </c>
      <c r="B2" s="264"/>
      <c r="C2" s="264"/>
      <c r="D2" s="264"/>
      <c r="E2" s="264"/>
      <c r="F2" s="264"/>
      <c r="G2" s="264"/>
      <c r="H2" s="264"/>
      <c r="I2" s="264"/>
      <c r="J2" s="264"/>
      <c r="K2" s="264"/>
      <c r="L2" s="264"/>
      <c r="M2" s="264"/>
      <c r="N2" s="264"/>
      <c r="O2" s="264"/>
      <c r="P2" s="264"/>
      <c r="Q2" s="264"/>
      <c r="R2" s="264"/>
      <c r="S2" s="264"/>
      <c r="T2" s="264"/>
      <c r="U2" s="264"/>
      <c r="V2" s="264"/>
      <c r="W2" s="264"/>
      <c r="X2" s="264"/>
      <c r="Y2" s="264"/>
      <c r="Z2" s="264"/>
      <c r="AA2" s="264"/>
      <c r="AB2" s="264"/>
      <c r="AC2" s="264"/>
      <c r="AD2" s="264"/>
      <c r="AE2" s="264"/>
      <c r="AF2" s="264"/>
      <c r="AG2" s="264"/>
      <c r="AH2" s="264"/>
      <c r="AI2" s="264"/>
      <c r="AJ2" s="264"/>
      <c r="AK2" s="264"/>
      <c r="AL2" s="264"/>
      <c r="AM2" s="264"/>
      <c r="AN2" s="264"/>
      <c r="AO2" s="264"/>
      <c r="AP2" s="372" t="s">
        <v>83</v>
      </c>
      <c r="AQ2" s="372"/>
      <c r="AR2" s="372"/>
      <c r="AS2" s="372"/>
      <c r="AT2" s="372"/>
      <c r="AU2" s="372"/>
      <c r="AV2" s="372"/>
      <c r="AW2" s="372"/>
      <c r="AX2" s="372"/>
      <c r="AY2" s="372"/>
      <c r="AZ2" s="372"/>
      <c r="BA2" s="372"/>
      <c r="BB2" s="372"/>
      <c r="BC2" s="372"/>
      <c r="BD2" s="372"/>
      <c r="BE2" s="372"/>
      <c r="BF2" s="372"/>
      <c r="BG2" s="372"/>
      <c r="BH2" s="372"/>
      <c r="BI2" s="372"/>
      <c r="BJ2" s="372"/>
      <c r="BK2" s="372"/>
      <c r="BL2" s="372"/>
      <c r="BM2" s="372"/>
      <c r="BN2" s="372"/>
      <c r="BO2" s="372"/>
      <c r="BP2" s="6"/>
      <c r="BQ2" s="107"/>
      <c r="BR2" s="6"/>
      <c r="BS2" s="6"/>
      <c r="BT2" s="6"/>
    </row>
    <row r="3" spans="1:72" ht="17.25" x14ac:dyDescent="0.3">
      <c r="A3" s="264" t="s">
        <v>84</v>
      </c>
      <c r="B3" s="264"/>
      <c r="C3" s="264"/>
      <c r="D3" s="264"/>
      <c r="E3" s="264"/>
      <c r="F3" s="264"/>
      <c r="G3" s="264"/>
      <c r="H3" s="264"/>
      <c r="I3" s="264"/>
      <c r="J3" s="264"/>
      <c r="K3" s="264"/>
      <c r="L3" s="264"/>
      <c r="M3" s="264"/>
      <c r="N3" s="264"/>
      <c r="O3" s="264"/>
      <c r="P3" s="264"/>
      <c r="Q3" s="264"/>
      <c r="R3" s="264"/>
      <c r="S3" s="264"/>
      <c r="T3" s="264"/>
      <c r="U3" s="264"/>
      <c r="V3" s="264"/>
      <c r="W3" s="264"/>
      <c r="X3" s="264"/>
      <c r="Y3" s="264"/>
      <c r="Z3" s="264"/>
      <c r="AA3" s="264"/>
      <c r="AB3" s="264"/>
      <c r="AC3" s="264"/>
      <c r="AD3" s="264"/>
      <c r="AE3" s="264"/>
      <c r="AF3" s="264"/>
      <c r="AG3" s="264"/>
      <c r="AH3" s="264"/>
      <c r="AI3" s="264"/>
      <c r="AJ3" s="264"/>
      <c r="AK3" s="264"/>
      <c r="AL3" s="264"/>
      <c r="AM3" s="264"/>
      <c r="AN3" s="264"/>
      <c r="AO3" s="264"/>
      <c r="AP3" s="372" t="s">
        <v>84</v>
      </c>
      <c r="AQ3" s="372"/>
      <c r="AR3" s="372"/>
      <c r="AS3" s="372"/>
      <c r="AT3" s="372"/>
      <c r="AU3" s="372"/>
      <c r="AV3" s="372"/>
      <c r="AW3" s="372"/>
      <c r="AX3" s="372"/>
      <c r="AY3" s="372"/>
      <c r="AZ3" s="372"/>
      <c r="BA3" s="372"/>
      <c r="BB3" s="372"/>
      <c r="BC3" s="372"/>
      <c r="BD3" s="372"/>
      <c r="BE3" s="372"/>
      <c r="BF3" s="372"/>
      <c r="BG3" s="372"/>
      <c r="BH3" s="372"/>
      <c r="BI3" s="372"/>
      <c r="BJ3" s="372"/>
      <c r="BK3" s="372"/>
      <c r="BL3" s="372"/>
      <c r="BM3" s="372"/>
      <c r="BN3" s="372"/>
      <c r="BO3" s="372"/>
      <c r="BP3" s="6"/>
      <c r="BQ3" s="107"/>
      <c r="BR3" s="6"/>
      <c r="BS3" s="6"/>
      <c r="BT3" s="6"/>
    </row>
    <row r="4" spans="1:72" ht="17.25" x14ac:dyDescent="0.3">
      <c r="A4" s="264" t="s">
        <v>98</v>
      </c>
      <c r="B4" s="264"/>
      <c r="C4" s="264"/>
      <c r="D4" s="264"/>
      <c r="E4" s="264"/>
      <c r="F4" s="264"/>
      <c r="G4" s="264"/>
      <c r="H4" s="264"/>
      <c r="I4" s="264"/>
      <c r="J4" s="264"/>
      <c r="K4" s="264"/>
      <c r="L4" s="264"/>
      <c r="M4" s="264"/>
      <c r="N4" s="264"/>
      <c r="O4" s="264"/>
      <c r="P4" s="264"/>
      <c r="Q4" s="264"/>
      <c r="R4" s="264"/>
      <c r="S4" s="264"/>
      <c r="T4" s="264"/>
      <c r="U4" s="264"/>
      <c r="V4" s="264"/>
      <c r="W4" s="264"/>
      <c r="X4" s="264"/>
      <c r="Y4" s="264"/>
      <c r="Z4" s="264"/>
      <c r="AA4" s="264"/>
      <c r="AB4" s="264"/>
      <c r="AC4" s="264"/>
      <c r="AD4" s="264"/>
      <c r="AE4" s="264"/>
      <c r="AF4" s="264"/>
      <c r="AG4" s="264"/>
      <c r="AH4" s="264"/>
      <c r="AI4" s="264"/>
      <c r="AJ4" s="264"/>
      <c r="AK4" s="264"/>
      <c r="AL4" s="264"/>
      <c r="AM4" s="264"/>
      <c r="AN4" s="264"/>
      <c r="AO4" s="264"/>
      <c r="AP4" s="372" t="s">
        <v>99</v>
      </c>
      <c r="AQ4" s="372"/>
      <c r="AR4" s="372"/>
      <c r="AS4" s="372"/>
      <c r="AT4" s="372"/>
      <c r="AU4" s="372"/>
      <c r="AV4" s="372"/>
      <c r="AW4" s="372"/>
      <c r="AX4" s="372"/>
      <c r="AY4" s="372"/>
      <c r="AZ4" s="372"/>
      <c r="BA4" s="372"/>
      <c r="BB4" s="372"/>
      <c r="BC4" s="372"/>
      <c r="BD4" s="372"/>
      <c r="BE4" s="372"/>
      <c r="BF4" s="372"/>
      <c r="BG4" s="372"/>
      <c r="BH4" s="372"/>
      <c r="BI4" s="372"/>
      <c r="BJ4" s="372"/>
      <c r="BK4" s="372"/>
      <c r="BL4" s="372"/>
      <c r="BM4" s="372"/>
      <c r="BN4" s="372"/>
      <c r="BO4" s="372"/>
      <c r="BP4" s="6"/>
      <c r="BQ4" s="107"/>
      <c r="BR4" s="6"/>
      <c r="BS4" s="6"/>
      <c r="BT4" s="6"/>
    </row>
    <row r="5" spans="1:72" ht="17.25" x14ac:dyDescent="0.3">
      <c r="A5" s="264" t="s">
        <v>85</v>
      </c>
      <c r="B5" s="264"/>
      <c r="C5" s="264"/>
      <c r="D5" s="264"/>
      <c r="E5" s="264"/>
      <c r="F5" s="264"/>
      <c r="G5" s="264"/>
      <c r="H5" s="264"/>
      <c r="I5" s="264"/>
      <c r="J5" s="264"/>
      <c r="K5" s="264"/>
      <c r="L5" s="264"/>
      <c r="M5" s="264"/>
      <c r="N5" s="264"/>
      <c r="O5" s="264"/>
      <c r="P5" s="264"/>
      <c r="Q5" s="264"/>
      <c r="R5" s="264"/>
      <c r="S5" s="264"/>
      <c r="T5" s="264"/>
      <c r="U5" s="264"/>
      <c r="V5" s="264"/>
      <c r="W5" s="264"/>
      <c r="X5" s="264"/>
      <c r="Y5" s="264"/>
      <c r="Z5" s="264"/>
      <c r="AA5" s="264"/>
      <c r="AB5" s="264"/>
      <c r="AC5" s="264"/>
      <c r="AD5" s="264"/>
      <c r="AE5" s="264"/>
      <c r="AF5" s="264"/>
      <c r="AG5" s="264"/>
      <c r="AH5" s="264"/>
      <c r="AI5" s="264"/>
      <c r="AJ5" s="264"/>
      <c r="AK5" s="264"/>
      <c r="AL5" s="264"/>
      <c r="AM5" s="264"/>
      <c r="AN5" s="264"/>
      <c r="AO5" s="264"/>
      <c r="AP5" s="372" t="s">
        <v>85</v>
      </c>
      <c r="AQ5" s="372"/>
      <c r="AR5" s="372"/>
      <c r="AS5" s="372"/>
      <c r="AT5" s="372"/>
      <c r="AU5" s="372"/>
      <c r="AV5" s="372"/>
      <c r="AW5" s="372"/>
      <c r="AX5" s="372"/>
      <c r="AY5" s="372"/>
      <c r="AZ5" s="372"/>
      <c r="BA5" s="372"/>
      <c r="BB5" s="372"/>
      <c r="BC5" s="372"/>
      <c r="BD5" s="372"/>
      <c r="BE5" s="372"/>
      <c r="BF5" s="372"/>
      <c r="BG5" s="372"/>
      <c r="BH5" s="372"/>
      <c r="BI5" s="372"/>
      <c r="BJ5" s="372"/>
      <c r="BK5" s="372"/>
      <c r="BL5" s="372"/>
      <c r="BM5" s="372"/>
      <c r="BN5" s="372"/>
      <c r="BO5" s="372"/>
      <c r="BP5" s="6"/>
      <c r="BQ5" s="107"/>
      <c r="BR5" s="6"/>
      <c r="BS5" s="6"/>
      <c r="BT5" s="6"/>
    </row>
    <row r="6" spans="1:72" x14ac:dyDescent="0.25">
      <c r="A6" s="108"/>
      <c r="B6" s="108"/>
      <c r="C6" s="108"/>
      <c r="D6" s="108"/>
      <c r="BL6" s="109"/>
      <c r="BM6" s="109"/>
      <c r="BN6" s="109"/>
      <c r="BO6" s="109"/>
    </row>
    <row r="7" spans="1:72" x14ac:dyDescent="0.25">
      <c r="A7" s="108"/>
      <c r="B7" s="108"/>
      <c r="C7" s="108"/>
      <c r="D7" s="108"/>
      <c r="BL7" s="109"/>
      <c r="BM7" s="109"/>
      <c r="BN7" s="109"/>
      <c r="BO7" s="109"/>
    </row>
    <row r="9" spans="1:72" ht="14.25" thickBot="1" x14ac:dyDescent="0.3">
      <c r="BN9" s="357"/>
      <c r="BO9" s="357"/>
    </row>
    <row r="10" spans="1:72" s="110" customFormat="1" ht="14.25" customHeight="1" thickBot="1" x14ac:dyDescent="0.3">
      <c r="A10" s="358" t="s">
        <v>54</v>
      </c>
      <c r="B10" s="359" t="s">
        <v>55</v>
      </c>
      <c r="C10" s="231" t="s">
        <v>15</v>
      </c>
      <c r="D10" s="232"/>
      <c r="E10" s="232"/>
      <c r="F10" s="232"/>
      <c r="G10" s="232"/>
      <c r="H10" s="232"/>
      <c r="I10" s="232"/>
      <c r="J10" s="232"/>
      <c r="K10" s="232"/>
      <c r="L10" s="232"/>
      <c r="M10" s="232"/>
      <c r="N10" s="232"/>
      <c r="O10" s="232"/>
      <c r="P10" s="232"/>
      <c r="Q10" s="232"/>
      <c r="R10" s="232"/>
      <c r="S10" s="232"/>
      <c r="T10" s="232"/>
      <c r="U10" s="232"/>
      <c r="V10" s="232"/>
      <c r="W10" s="232"/>
      <c r="X10" s="232"/>
      <c r="Y10" s="232"/>
      <c r="Z10" s="232"/>
      <c r="AA10" s="232"/>
      <c r="AB10" s="232"/>
      <c r="AC10" s="232"/>
      <c r="AD10" s="232"/>
      <c r="AE10" s="232"/>
      <c r="AF10" s="232"/>
      <c r="AG10" s="232"/>
      <c r="AH10" s="232"/>
      <c r="AI10" s="232"/>
      <c r="AJ10" s="232"/>
      <c r="AK10" s="232"/>
      <c r="AL10" s="232"/>
      <c r="AM10" s="232"/>
      <c r="AN10" s="232"/>
      <c r="AO10" s="232"/>
      <c r="AP10" s="232"/>
      <c r="AQ10" s="232"/>
      <c r="AR10" s="232"/>
      <c r="AS10" s="232"/>
      <c r="AT10" s="232"/>
      <c r="AU10" s="232"/>
      <c r="AV10" s="232"/>
      <c r="AW10" s="232"/>
      <c r="AX10" s="232"/>
      <c r="AY10" s="232"/>
      <c r="AZ10" s="232"/>
      <c r="BA10" s="232"/>
      <c r="BB10" s="232"/>
      <c r="BC10" s="232"/>
      <c r="BD10" s="232"/>
      <c r="BE10" s="232"/>
      <c r="BF10" s="232"/>
      <c r="BG10" s="232"/>
      <c r="BH10" s="232"/>
      <c r="BI10" s="232"/>
      <c r="BJ10" s="232"/>
      <c r="BK10" s="232"/>
      <c r="BL10" s="232"/>
      <c r="BM10" s="232"/>
      <c r="BN10" s="232"/>
      <c r="BO10" s="233"/>
      <c r="BP10" s="17"/>
      <c r="BQ10" s="17"/>
    </row>
    <row r="11" spans="1:72" s="110" customFormat="1" ht="14.25" customHeight="1" thickBot="1" x14ac:dyDescent="0.3">
      <c r="A11" s="358"/>
      <c r="B11" s="359"/>
      <c r="C11" s="111"/>
      <c r="D11" s="112"/>
      <c r="E11" s="112"/>
      <c r="F11" s="112"/>
      <c r="G11" s="112"/>
      <c r="H11" s="308" t="s">
        <v>87</v>
      </c>
      <c r="I11" s="309"/>
      <c r="J11" s="309"/>
      <c r="K11" s="309"/>
      <c r="L11" s="309"/>
      <c r="M11" s="309"/>
      <c r="N11" s="309"/>
      <c r="O11" s="309"/>
      <c r="P11" s="309"/>
      <c r="Q11" s="310"/>
      <c r="R11" s="308" t="s">
        <v>48</v>
      </c>
      <c r="S11" s="309"/>
      <c r="T11" s="309"/>
      <c r="U11" s="309"/>
      <c r="V11" s="309"/>
      <c r="W11" s="309"/>
      <c r="X11" s="309"/>
      <c r="Y11" s="309"/>
      <c r="Z11" s="309"/>
      <c r="AA11" s="310"/>
      <c r="AB11" s="340" t="s">
        <v>49</v>
      </c>
      <c r="AC11" s="341"/>
      <c r="AD11" s="341"/>
      <c r="AE11" s="341"/>
      <c r="AF11" s="341"/>
      <c r="AG11" s="341"/>
      <c r="AH11" s="341"/>
      <c r="AI11" s="341"/>
      <c r="AJ11" s="341"/>
      <c r="AK11" s="342"/>
      <c r="AL11" s="112"/>
      <c r="AM11" s="112"/>
      <c r="AN11" s="112"/>
      <c r="AO11" s="112"/>
      <c r="AP11" s="112"/>
      <c r="AQ11" s="112"/>
      <c r="AR11" s="112"/>
      <c r="AS11" s="112"/>
      <c r="AT11" s="112"/>
      <c r="AU11" s="112"/>
      <c r="AV11" s="112"/>
      <c r="AW11" s="112"/>
      <c r="AX11" s="112"/>
      <c r="AY11" s="112"/>
      <c r="AZ11" s="112"/>
      <c r="BA11" s="112"/>
      <c r="BB11" s="112"/>
      <c r="BC11" s="112"/>
      <c r="BD11" s="112"/>
      <c r="BE11" s="112"/>
      <c r="BF11" s="112"/>
      <c r="BG11" s="112"/>
      <c r="BH11" s="112"/>
      <c r="BI11" s="112"/>
      <c r="BJ11" s="112"/>
      <c r="BK11" s="112"/>
      <c r="BL11" s="112"/>
      <c r="BM11" s="112"/>
      <c r="BN11" s="112"/>
      <c r="BO11" s="113"/>
      <c r="BP11" s="17"/>
      <c r="BQ11" s="17"/>
    </row>
    <row r="12" spans="1:72" s="110" customFormat="1" ht="9.75" customHeight="1" thickBot="1" x14ac:dyDescent="0.3">
      <c r="A12" s="358"/>
      <c r="B12" s="359"/>
      <c r="C12" s="322" t="s">
        <v>12</v>
      </c>
      <c r="D12" s="323"/>
      <c r="E12" s="323"/>
      <c r="F12" s="323"/>
      <c r="G12" s="324"/>
      <c r="H12" s="322" t="s">
        <v>3</v>
      </c>
      <c r="I12" s="323"/>
      <c r="J12" s="323"/>
      <c r="K12" s="323"/>
      <c r="L12" s="324"/>
      <c r="M12" s="322" t="s">
        <v>4</v>
      </c>
      <c r="N12" s="323"/>
      <c r="O12" s="323"/>
      <c r="P12" s="323"/>
      <c r="Q12" s="324"/>
      <c r="R12" s="322" t="s">
        <v>3</v>
      </c>
      <c r="S12" s="323"/>
      <c r="T12" s="323"/>
      <c r="U12" s="323"/>
      <c r="V12" s="324"/>
      <c r="W12" s="322" t="s">
        <v>4</v>
      </c>
      <c r="X12" s="323"/>
      <c r="Y12" s="323"/>
      <c r="Z12" s="323"/>
      <c r="AA12" s="324"/>
      <c r="AB12" s="322" t="s">
        <v>3</v>
      </c>
      <c r="AC12" s="323"/>
      <c r="AD12" s="323"/>
      <c r="AE12" s="323"/>
      <c r="AF12" s="324"/>
      <c r="AG12" s="361" t="s">
        <v>4</v>
      </c>
      <c r="AH12" s="362"/>
      <c r="AI12" s="362"/>
      <c r="AJ12" s="362"/>
      <c r="AK12" s="363"/>
      <c r="AL12" s="322" t="s">
        <v>23</v>
      </c>
      <c r="AM12" s="323"/>
      <c r="AN12" s="323"/>
      <c r="AO12" s="323"/>
      <c r="AP12" s="324"/>
      <c r="AQ12" s="322" t="s">
        <v>11</v>
      </c>
      <c r="AR12" s="323"/>
      <c r="AS12" s="323"/>
      <c r="AT12" s="323"/>
      <c r="AU12" s="324"/>
      <c r="AV12" s="361" t="s">
        <v>6</v>
      </c>
      <c r="AW12" s="362"/>
      <c r="AX12" s="362"/>
      <c r="AY12" s="362"/>
      <c r="AZ12" s="363"/>
      <c r="BA12" s="322" t="s">
        <v>1</v>
      </c>
      <c r="BB12" s="323"/>
      <c r="BC12" s="323"/>
      <c r="BD12" s="323"/>
      <c r="BE12" s="324"/>
      <c r="BF12" s="322" t="s">
        <v>10</v>
      </c>
      <c r="BG12" s="323"/>
      <c r="BH12" s="323"/>
      <c r="BI12" s="323"/>
      <c r="BJ12" s="324"/>
      <c r="BK12" s="322" t="s">
        <v>30</v>
      </c>
      <c r="BL12" s="323"/>
      <c r="BM12" s="323"/>
      <c r="BN12" s="323"/>
      <c r="BO12" s="324"/>
      <c r="BP12" s="17"/>
      <c r="BQ12" s="17"/>
    </row>
    <row r="13" spans="1:72" s="110" customFormat="1" ht="5.25" customHeight="1" thickBot="1" x14ac:dyDescent="0.3">
      <c r="A13" s="358"/>
      <c r="B13" s="359"/>
      <c r="C13" s="325"/>
      <c r="D13" s="326"/>
      <c r="E13" s="326"/>
      <c r="F13" s="326"/>
      <c r="G13" s="327"/>
      <c r="H13" s="325"/>
      <c r="I13" s="326"/>
      <c r="J13" s="326"/>
      <c r="K13" s="326"/>
      <c r="L13" s="327"/>
      <c r="M13" s="325"/>
      <c r="N13" s="326"/>
      <c r="O13" s="326"/>
      <c r="P13" s="326"/>
      <c r="Q13" s="327"/>
      <c r="R13" s="325"/>
      <c r="S13" s="326"/>
      <c r="T13" s="326"/>
      <c r="U13" s="326"/>
      <c r="V13" s="327"/>
      <c r="W13" s="325"/>
      <c r="X13" s="326"/>
      <c r="Y13" s="326"/>
      <c r="Z13" s="326"/>
      <c r="AA13" s="327"/>
      <c r="AB13" s="325"/>
      <c r="AC13" s="326"/>
      <c r="AD13" s="326"/>
      <c r="AE13" s="326"/>
      <c r="AF13" s="327"/>
      <c r="AG13" s="364"/>
      <c r="AH13" s="365"/>
      <c r="AI13" s="365"/>
      <c r="AJ13" s="365"/>
      <c r="AK13" s="366"/>
      <c r="AL13" s="325"/>
      <c r="AM13" s="326"/>
      <c r="AN13" s="326"/>
      <c r="AO13" s="326"/>
      <c r="AP13" s="327"/>
      <c r="AQ13" s="325"/>
      <c r="AR13" s="326"/>
      <c r="AS13" s="326"/>
      <c r="AT13" s="326"/>
      <c r="AU13" s="327"/>
      <c r="AV13" s="364"/>
      <c r="AW13" s="365"/>
      <c r="AX13" s="365"/>
      <c r="AY13" s="365"/>
      <c r="AZ13" s="366"/>
      <c r="BA13" s="325"/>
      <c r="BB13" s="326"/>
      <c r="BC13" s="326"/>
      <c r="BD13" s="326"/>
      <c r="BE13" s="327"/>
      <c r="BF13" s="325"/>
      <c r="BG13" s="326"/>
      <c r="BH13" s="326"/>
      <c r="BI13" s="326"/>
      <c r="BJ13" s="327"/>
      <c r="BK13" s="325"/>
      <c r="BL13" s="326"/>
      <c r="BM13" s="326"/>
      <c r="BN13" s="326"/>
      <c r="BO13" s="327"/>
      <c r="BP13" s="17"/>
      <c r="BQ13" s="17"/>
    </row>
    <row r="14" spans="1:72" s="110" customFormat="1" ht="42.75" x14ac:dyDescent="0.25">
      <c r="A14" s="358"/>
      <c r="B14" s="360"/>
      <c r="C14" s="114" t="s">
        <v>19</v>
      </c>
      <c r="D14" s="114" t="s">
        <v>20</v>
      </c>
      <c r="E14" s="114" t="s">
        <v>21</v>
      </c>
      <c r="F14" s="114" t="s">
        <v>22</v>
      </c>
      <c r="G14" s="114" t="s">
        <v>0</v>
      </c>
      <c r="H14" s="114" t="s">
        <v>19</v>
      </c>
      <c r="I14" s="114" t="s">
        <v>20</v>
      </c>
      <c r="J14" s="114" t="s">
        <v>21</v>
      </c>
      <c r="K14" s="114" t="s">
        <v>22</v>
      </c>
      <c r="L14" s="114" t="s">
        <v>0</v>
      </c>
      <c r="M14" s="114" t="s">
        <v>19</v>
      </c>
      <c r="N14" s="114" t="s">
        <v>20</v>
      </c>
      <c r="O14" s="114" t="s">
        <v>21</v>
      </c>
      <c r="P14" s="114" t="s">
        <v>22</v>
      </c>
      <c r="Q14" s="114" t="s">
        <v>0</v>
      </c>
      <c r="R14" s="114" t="s">
        <v>19</v>
      </c>
      <c r="S14" s="114" t="s">
        <v>20</v>
      </c>
      <c r="T14" s="114" t="s">
        <v>21</v>
      </c>
      <c r="U14" s="114" t="s">
        <v>22</v>
      </c>
      <c r="V14" s="114" t="s">
        <v>0</v>
      </c>
      <c r="W14" s="114" t="s">
        <v>19</v>
      </c>
      <c r="X14" s="114" t="s">
        <v>20</v>
      </c>
      <c r="Y14" s="114" t="s">
        <v>21</v>
      </c>
      <c r="Z14" s="114" t="s">
        <v>22</v>
      </c>
      <c r="AA14" s="114" t="s">
        <v>0</v>
      </c>
      <c r="AB14" s="114" t="s">
        <v>19</v>
      </c>
      <c r="AC14" s="114" t="s">
        <v>20</v>
      </c>
      <c r="AD14" s="114" t="s">
        <v>21</v>
      </c>
      <c r="AE14" s="114" t="s">
        <v>22</v>
      </c>
      <c r="AF14" s="114" t="s">
        <v>0</v>
      </c>
      <c r="AG14" s="114" t="s">
        <v>19</v>
      </c>
      <c r="AH14" s="114" t="s">
        <v>20</v>
      </c>
      <c r="AI14" s="114" t="s">
        <v>21</v>
      </c>
      <c r="AJ14" s="114" t="s">
        <v>22</v>
      </c>
      <c r="AK14" s="114" t="s">
        <v>0</v>
      </c>
      <c r="AL14" s="114" t="s">
        <v>19</v>
      </c>
      <c r="AM14" s="114" t="s">
        <v>20</v>
      </c>
      <c r="AN14" s="114" t="s">
        <v>21</v>
      </c>
      <c r="AO14" s="114" t="s">
        <v>22</v>
      </c>
      <c r="AP14" s="114" t="s">
        <v>0</v>
      </c>
      <c r="AQ14" s="114" t="s">
        <v>19</v>
      </c>
      <c r="AR14" s="114" t="s">
        <v>20</v>
      </c>
      <c r="AS14" s="114" t="s">
        <v>21</v>
      </c>
      <c r="AT14" s="114" t="s">
        <v>22</v>
      </c>
      <c r="AU14" s="114" t="s">
        <v>0</v>
      </c>
      <c r="AV14" s="114" t="s">
        <v>19</v>
      </c>
      <c r="AW14" s="114" t="s">
        <v>20</v>
      </c>
      <c r="AX14" s="114" t="s">
        <v>21</v>
      </c>
      <c r="AY14" s="114" t="s">
        <v>22</v>
      </c>
      <c r="AZ14" s="114" t="s">
        <v>0</v>
      </c>
      <c r="BA14" s="114" t="s">
        <v>19</v>
      </c>
      <c r="BB14" s="114" t="s">
        <v>20</v>
      </c>
      <c r="BC14" s="114" t="s">
        <v>21</v>
      </c>
      <c r="BD14" s="114" t="s">
        <v>22</v>
      </c>
      <c r="BE14" s="114" t="s">
        <v>0</v>
      </c>
      <c r="BF14" s="114" t="s">
        <v>19</v>
      </c>
      <c r="BG14" s="114" t="s">
        <v>20</v>
      </c>
      <c r="BH14" s="114" t="s">
        <v>21</v>
      </c>
      <c r="BI14" s="114" t="s">
        <v>22</v>
      </c>
      <c r="BJ14" s="114" t="s">
        <v>0</v>
      </c>
      <c r="BK14" s="114" t="s">
        <v>19</v>
      </c>
      <c r="BL14" s="114" t="s">
        <v>20</v>
      </c>
      <c r="BM14" s="114" t="s">
        <v>21</v>
      </c>
      <c r="BN14" s="114" t="s">
        <v>22</v>
      </c>
      <c r="BO14" s="114" t="s">
        <v>0</v>
      </c>
      <c r="BP14" s="17"/>
      <c r="BQ14" s="17"/>
    </row>
    <row r="15" spans="1:72" s="141" customFormat="1" ht="14.25" x14ac:dyDescent="0.25">
      <c r="A15" s="277" t="s">
        <v>89</v>
      </c>
      <c r="B15" s="209"/>
      <c r="C15" s="209">
        <f>SUM(C16:C23)</f>
        <v>471001.5</v>
      </c>
      <c r="D15" s="209">
        <f t="shared" ref="D15:BO15" si="0">SUM(D16:D23)</f>
        <v>0</v>
      </c>
      <c r="E15" s="209">
        <f t="shared" si="0"/>
        <v>0</v>
      </c>
      <c r="F15" s="209">
        <f t="shared" si="0"/>
        <v>0</v>
      </c>
      <c r="G15" s="209">
        <f t="shared" si="0"/>
        <v>471001.5</v>
      </c>
      <c r="H15" s="209">
        <f t="shared" si="0"/>
        <v>0</v>
      </c>
      <c r="I15" s="209">
        <f t="shared" si="0"/>
        <v>0</v>
      </c>
      <c r="J15" s="209">
        <f t="shared" si="0"/>
        <v>0</v>
      </c>
      <c r="K15" s="209">
        <f t="shared" si="0"/>
        <v>0</v>
      </c>
      <c r="L15" s="209">
        <f t="shared" si="0"/>
        <v>0</v>
      </c>
      <c r="M15" s="209">
        <f t="shared" si="0"/>
        <v>0</v>
      </c>
      <c r="N15" s="209">
        <f t="shared" si="0"/>
        <v>0</v>
      </c>
      <c r="O15" s="209">
        <f t="shared" si="0"/>
        <v>0</v>
      </c>
      <c r="P15" s="209">
        <f t="shared" si="0"/>
        <v>0</v>
      </c>
      <c r="Q15" s="209">
        <f t="shared" si="0"/>
        <v>0</v>
      </c>
      <c r="R15" s="209">
        <f t="shared" si="0"/>
        <v>0</v>
      </c>
      <c r="S15" s="209">
        <f t="shared" si="0"/>
        <v>0</v>
      </c>
      <c r="T15" s="209">
        <f t="shared" si="0"/>
        <v>0</v>
      </c>
      <c r="U15" s="209">
        <f t="shared" si="0"/>
        <v>0</v>
      </c>
      <c r="V15" s="209">
        <f t="shared" si="0"/>
        <v>0</v>
      </c>
      <c r="W15" s="209">
        <f t="shared" si="0"/>
        <v>0</v>
      </c>
      <c r="X15" s="209">
        <f t="shared" si="0"/>
        <v>0</v>
      </c>
      <c r="Y15" s="209">
        <f t="shared" si="0"/>
        <v>0</v>
      </c>
      <c r="Z15" s="209">
        <f t="shared" si="0"/>
        <v>0</v>
      </c>
      <c r="AA15" s="209">
        <f t="shared" si="0"/>
        <v>0</v>
      </c>
      <c r="AB15" s="209">
        <f t="shared" si="0"/>
        <v>0</v>
      </c>
      <c r="AC15" s="209">
        <f t="shared" si="0"/>
        <v>0</v>
      </c>
      <c r="AD15" s="209">
        <f t="shared" si="0"/>
        <v>0</v>
      </c>
      <c r="AE15" s="209">
        <f t="shared" si="0"/>
        <v>0</v>
      </c>
      <c r="AF15" s="209">
        <f t="shared" si="0"/>
        <v>0</v>
      </c>
      <c r="AG15" s="209">
        <f t="shared" si="0"/>
        <v>0</v>
      </c>
      <c r="AH15" s="209">
        <f t="shared" si="0"/>
        <v>0</v>
      </c>
      <c r="AI15" s="209">
        <f t="shared" si="0"/>
        <v>0</v>
      </c>
      <c r="AJ15" s="209">
        <f t="shared" si="0"/>
        <v>0</v>
      </c>
      <c r="AK15" s="209">
        <f t="shared" si="0"/>
        <v>0</v>
      </c>
      <c r="AL15" s="209">
        <f t="shared" si="0"/>
        <v>471001.5</v>
      </c>
      <c r="AM15" s="209">
        <f t="shared" si="0"/>
        <v>0</v>
      </c>
      <c r="AN15" s="209">
        <f t="shared" si="0"/>
        <v>0</v>
      </c>
      <c r="AO15" s="209">
        <f t="shared" si="0"/>
        <v>0</v>
      </c>
      <c r="AP15" s="209">
        <f t="shared" si="0"/>
        <v>471001.5</v>
      </c>
      <c r="AQ15" s="209">
        <f t="shared" si="0"/>
        <v>471001.5</v>
      </c>
      <c r="AR15" s="209">
        <f t="shared" si="0"/>
        <v>0</v>
      </c>
      <c r="AS15" s="209">
        <f t="shared" si="0"/>
        <v>0</v>
      </c>
      <c r="AT15" s="209">
        <f t="shared" si="0"/>
        <v>0</v>
      </c>
      <c r="AU15" s="209">
        <f t="shared" si="0"/>
        <v>471001.5</v>
      </c>
      <c r="AV15" s="209">
        <f t="shared" si="0"/>
        <v>471001.5</v>
      </c>
      <c r="AW15" s="209">
        <f t="shared" si="0"/>
        <v>0</v>
      </c>
      <c r="AX15" s="209">
        <f t="shared" si="0"/>
        <v>0</v>
      </c>
      <c r="AY15" s="209">
        <f t="shared" si="0"/>
        <v>0</v>
      </c>
      <c r="AZ15" s="209">
        <f t="shared" si="0"/>
        <v>471001.5</v>
      </c>
      <c r="BA15" s="209">
        <f t="shared" si="0"/>
        <v>471001.5</v>
      </c>
      <c r="BB15" s="209">
        <f t="shared" si="0"/>
        <v>0</v>
      </c>
      <c r="BC15" s="209">
        <f t="shared" si="0"/>
        <v>0</v>
      </c>
      <c r="BD15" s="209">
        <f t="shared" si="0"/>
        <v>0</v>
      </c>
      <c r="BE15" s="209">
        <f t="shared" si="0"/>
        <v>471001.5</v>
      </c>
      <c r="BF15" s="209">
        <f t="shared" si="0"/>
        <v>471001.5</v>
      </c>
      <c r="BG15" s="209">
        <f t="shared" si="0"/>
        <v>0</v>
      </c>
      <c r="BH15" s="209">
        <f t="shared" si="0"/>
        <v>0</v>
      </c>
      <c r="BI15" s="209">
        <f t="shared" si="0"/>
        <v>0</v>
      </c>
      <c r="BJ15" s="209">
        <f t="shared" si="0"/>
        <v>471001.5</v>
      </c>
      <c r="BK15" s="209">
        <f t="shared" si="0"/>
        <v>0</v>
      </c>
      <c r="BL15" s="209">
        <f t="shared" si="0"/>
        <v>0</v>
      </c>
      <c r="BM15" s="209">
        <f t="shared" si="0"/>
        <v>0</v>
      </c>
      <c r="BN15" s="209">
        <f t="shared" si="0"/>
        <v>0</v>
      </c>
      <c r="BO15" s="209">
        <f t="shared" si="0"/>
        <v>0</v>
      </c>
      <c r="BP15" s="24"/>
      <c r="BQ15" s="24"/>
    </row>
    <row r="16" spans="1:72" s="110" customFormat="1" ht="14.25" customHeight="1" x14ac:dyDescent="0.25">
      <c r="A16" s="278"/>
      <c r="B16" s="48" t="s">
        <v>31</v>
      </c>
      <c r="C16" s="205">
        <v>0</v>
      </c>
      <c r="D16" s="205">
        <v>0</v>
      </c>
      <c r="E16" s="205">
        <v>0</v>
      </c>
      <c r="F16" s="206">
        <v>0</v>
      </c>
      <c r="G16" s="207">
        <f t="shared" ref="G16:G42" si="1">SUM(C16:F16)</f>
        <v>0</v>
      </c>
      <c r="H16" s="207"/>
      <c r="I16" s="207"/>
      <c r="J16" s="207"/>
      <c r="K16" s="207"/>
      <c r="L16" s="207">
        <f>SUM(H16:K16)</f>
        <v>0</v>
      </c>
      <c r="M16" s="207"/>
      <c r="N16" s="207"/>
      <c r="O16" s="207"/>
      <c r="P16" s="207"/>
      <c r="Q16" s="207">
        <f>SUM(M16:P16)</f>
        <v>0</v>
      </c>
      <c r="R16" s="205">
        <v>0</v>
      </c>
      <c r="S16" s="205">
        <v>0</v>
      </c>
      <c r="T16" s="205">
        <v>0</v>
      </c>
      <c r="U16" s="205">
        <v>0</v>
      </c>
      <c r="V16" s="207">
        <f>SUM(R16:U16)</f>
        <v>0</v>
      </c>
      <c r="W16" s="205">
        <v>0</v>
      </c>
      <c r="X16" s="205">
        <v>0</v>
      </c>
      <c r="Y16" s="205">
        <v>0</v>
      </c>
      <c r="Z16" s="205">
        <v>0</v>
      </c>
      <c r="AA16" s="207">
        <f>SUM(W16:Z16)</f>
        <v>0</v>
      </c>
      <c r="AB16" s="205">
        <v>0</v>
      </c>
      <c r="AC16" s="205">
        <v>0</v>
      </c>
      <c r="AD16" s="205">
        <v>0</v>
      </c>
      <c r="AE16" s="205">
        <v>0</v>
      </c>
      <c r="AF16" s="207">
        <f>SUM(AB16:AE16)</f>
        <v>0</v>
      </c>
      <c r="AG16" s="205">
        <v>0</v>
      </c>
      <c r="AH16" s="205">
        <v>0</v>
      </c>
      <c r="AI16" s="205">
        <v>0</v>
      </c>
      <c r="AJ16" s="205">
        <v>0</v>
      </c>
      <c r="AK16" s="207">
        <f>SUM(AG16:AJ16)</f>
        <v>0</v>
      </c>
      <c r="AL16" s="14">
        <f>C16+H16-M16+R16-W16+AB16-AG16</f>
        <v>0</v>
      </c>
      <c r="AM16" s="14">
        <f t="shared" ref="AM16:AP16" si="2">D16+I16-N16+S16-X16+AC16-AH16</f>
        <v>0</v>
      </c>
      <c r="AN16" s="14">
        <f t="shared" si="2"/>
        <v>0</v>
      </c>
      <c r="AO16" s="14">
        <f t="shared" si="2"/>
        <v>0</v>
      </c>
      <c r="AP16" s="208">
        <f t="shared" si="2"/>
        <v>0</v>
      </c>
      <c r="AQ16" s="14"/>
      <c r="AR16" s="14">
        <v>0</v>
      </c>
      <c r="AS16" s="14">
        <v>0</v>
      </c>
      <c r="AT16" s="14">
        <v>0</v>
      </c>
      <c r="AU16" s="208">
        <f>SUM(AQ16:AT16)</f>
        <v>0</v>
      </c>
      <c r="AV16" s="14">
        <f>+AQ16</f>
        <v>0</v>
      </c>
      <c r="AW16" s="14">
        <f>+AR16</f>
        <v>0</v>
      </c>
      <c r="AX16" s="14">
        <f>+AS16</f>
        <v>0</v>
      </c>
      <c r="AY16" s="14">
        <f>+AT16</f>
        <v>0</v>
      </c>
      <c r="AZ16" s="208">
        <f>+AV16+AW16+AX16</f>
        <v>0</v>
      </c>
      <c r="BA16" s="14">
        <f t="shared" ref="BA16:BC34" si="3">+AV16</f>
        <v>0</v>
      </c>
      <c r="BB16" s="14">
        <f t="shared" si="3"/>
        <v>0</v>
      </c>
      <c r="BC16" s="14">
        <f t="shared" si="3"/>
        <v>0</v>
      </c>
      <c r="BD16" s="14">
        <f t="shared" ref="BD16:BD42" si="4">+AY16</f>
        <v>0</v>
      </c>
      <c r="BE16" s="208">
        <f>SUM(BA16:BD16)</f>
        <v>0</v>
      </c>
      <c r="BF16" s="14">
        <f>+BA16</f>
        <v>0</v>
      </c>
      <c r="BG16" s="14">
        <f>+BB16</f>
        <v>0</v>
      </c>
      <c r="BH16" s="14">
        <f>+BC16</f>
        <v>0</v>
      </c>
      <c r="BI16" s="14">
        <f>+BD16</f>
        <v>0</v>
      </c>
      <c r="BJ16" s="208">
        <f>SUM(BF16:BI16)</f>
        <v>0</v>
      </c>
      <c r="BK16" s="14">
        <f t="shared" ref="BK16:BM17" si="5">AL16-AV16</f>
        <v>0</v>
      </c>
      <c r="BL16" s="14">
        <f t="shared" si="5"/>
        <v>0</v>
      </c>
      <c r="BM16" s="14">
        <f t="shared" si="5"/>
        <v>0</v>
      </c>
      <c r="BN16" s="14">
        <f t="shared" ref="BN16:BN34" si="6">AO16-BD16</f>
        <v>0</v>
      </c>
      <c r="BO16" s="14">
        <f>SUM(BK16:BN16)</f>
        <v>0</v>
      </c>
      <c r="BP16" s="17"/>
      <c r="BQ16" s="17"/>
    </row>
    <row r="17" spans="1:70" s="110" customFormat="1" ht="14.25" x14ac:dyDescent="0.25">
      <c r="A17" s="278"/>
      <c r="B17" s="48" t="s">
        <v>32</v>
      </c>
      <c r="C17" s="50">
        <v>39732.76</v>
      </c>
      <c r="D17" s="50">
        <v>0</v>
      </c>
      <c r="E17" s="50">
        <v>0</v>
      </c>
      <c r="F17" s="116">
        <v>0</v>
      </c>
      <c r="G17" s="115">
        <f t="shared" si="1"/>
        <v>39732.76</v>
      </c>
      <c r="H17" s="115"/>
      <c r="I17" s="115"/>
      <c r="J17" s="115"/>
      <c r="K17" s="115"/>
      <c r="L17" s="115">
        <f t="shared" ref="L17:L42" si="7">SUM(H17:K17)</f>
        <v>0</v>
      </c>
      <c r="M17" s="115"/>
      <c r="N17" s="115"/>
      <c r="O17" s="115"/>
      <c r="P17" s="115"/>
      <c r="Q17" s="115">
        <f t="shared" ref="Q17:Q42" si="8">SUM(M17:P17)</f>
        <v>0</v>
      </c>
      <c r="R17" s="50">
        <v>0</v>
      </c>
      <c r="S17" s="50">
        <v>0</v>
      </c>
      <c r="T17" s="50">
        <v>0</v>
      </c>
      <c r="U17" s="50">
        <v>0</v>
      </c>
      <c r="V17" s="115">
        <f t="shared" ref="V17:V42" si="9">SUM(R17:U17)</f>
        <v>0</v>
      </c>
      <c r="W17" s="50">
        <v>0</v>
      </c>
      <c r="X17" s="50">
        <v>0</v>
      </c>
      <c r="Y17" s="50">
        <v>0</v>
      </c>
      <c r="Z17" s="50">
        <v>0</v>
      </c>
      <c r="AA17" s="115">
        <f t="shared" ref="AA17:AA42" si="10">SUM(W17:Z17)</f>
        <v>0</v>
      </c>
      <c r="AB17" s="50">
        <v>0</v>
      </c>
      <c r="AC17" s="50">
        <v>0</v>
      </c>
      <c r="AD17" s="50">
        <v>0</v>
      </c>
      <c r="AE17" s="50">
        <v>0</v>
      </c>
      <c r="AF17" s="115">
        <f t="shared" ref="AF17:AF34" si="11">SUM(AB17:AE17)</f>
        <v>0</v>
      </c>
      <c r="AG17" s="50">
        <v>0</v>
      </c>
      <c r="AH17" s="50">
        <v>0</v>
      </c>
      <c r="AI17" s="50">
        <v>0</v>
      </c>
      <c r="AJ17" s="50">
        <v>0</v>
      </c>
      <c r="AK17" s="115">
        <f t="shared" ref="AK17:AK34" si="12">SUM(AG17:AJ17)</f>
        <v>0</v>
      </c>
      <c r="AL17" s="20">
        <f t="shared" ref="AL17:AL42" si="13">C17+H17-M17+R17-W17+AB17-AG17</f>
        <v>39732.76</v>
      </c>
      <c r="AM17" s="20">
        <f t="shared" ref="AM17:AM42" si="14">D17+I17-N17+S17-X17+AC17-AH17</f>
        <v>0</v>
      </c>
      <c r="AN17" s="20">
        <f t="shared" ref="AN17:AN42" si="15">E17+J17-O17+T17-Y17+AD17-AI17</f>
        <v>0</v>
      </c>
      <c r="AO17" s="20">
        <f t="shared" ref="AO17:AO42" si="16">F17+K17-P17+U17-Z17+AE17-AJ17</f>
        <v>0</v>
      </c>
      <c r="AP17" s="56">
        <f t="shared" ref="AP17:AP41" si="17">G17+L17-Q17+V17-AA17+AF17-AK17</f>
        <v>39732.76</v>
      </c>
      <c r="AQ17" s="20">
        <v>39732.76</v>
      </c>
      <c r="AR17" s="20">
        <v>0</v>
      </c>
      <c r="AS17" s="20">
        <v>0</v>
      </c>
      <c r="AT17" s="20">
        <v>0</v>
      </c>
      <c r="AU17" s="56">
        <f t="shared" ref="AU17:AU42" si="18">SUM(AQ17:AT17)</f>
        <v>39732.76</v>
      </c>
      <c r="AV17" s="20">
        <f t="shared" ref="AV17:AV42" si="19">+AQ17</f>
        <v>39732.76</v>
      </c>
      <c r="AW17" s="20">
        <f t="shared" ref="AW17:AW41" si="20">+AR17</f>
        <v>0</v>
      </c>
      <c r="AX17" s="20">
        <f t="shared" ref="AX17:AX41" si="21">+AS17</f>
        <v>0</v>
      </c>
      <c r="AY17" s="20">
        <f t="shared" ref="AY17:AY42" si="22">+AT17</f>
        <v>0</v>
      </c>
      <c r="AZ17" s="56">
        <f t="shared" ref="AZ17:AZ42" si="23">+AV17+AW17+AX17</f>
        <v>39732.76</v>
      </c>
      <c r="BA17" s="20">
        <v>39732.76</v>
      </c>
      <c r="BB17" s="20">
        <f t="shared" si="3"/>
        <v>0</v>
      </c>
      <c r="BC17" s="20">
        <f t="shared" si="3"/>
        <v>0</v>
      </c>
      <c r="BD17" s="20">
        <f t="shared" si="4"/>
        <v>0</v>
      </c>
      <c r="BE17" s="56">
        <f t="shared" ref="BE17:BE42" si="24">SUM(BA17:BD17)</f>
        <v>39732.76</v>
      </c>
      <c r="BF17" s="20">
        <f t="shared" ref="BF17:BF42" si="25">+BA17</f>
        <v>39732.76</v>
      </c>
      <c r="BG17" s="20">
        <f t="shared" ref="BG17:BG42" si="26">+BB17</f>
        <v>0</v>
      </c>
      <c r="BH17" s="20">
        <f t="shared" ref="BH17:BH42" si="27">+BC17</f>
        <v>0</v>
      </c>
      <c r="BI17" s="20">
        <f t="shared" ref="BI17:BI42" si="28">+BD17</f>
        <v>0</v>
      </c>
      <c r="BJ17" s="56">
        <f t="shared" ref="BJ17:BJ41" si="29">SUM(BF17:BI17)</f>
        <v>39732.76</v>
      </c>
      <c r="BK17" s="20">
        <f t="shared" si="5"/>
        <v>0</v>
      </c>
      <c r="BL17" s="20">
        <f t="shared" si="5"/>
        <v>0</v>
      </c>
      <c r="BM17" s="20">
        <f t="shared" si="5"/>
        <v>0</v>
      </c>
      <c r="BN17" s="20">
        <f t="shared" si="6"/>
        <v>0</v>
      </c>
      <c r="BO17" s="14">
        <f t="shared" ref="BO17:BO34" si="30">SUM(BK17:BN17)</f>
        <v>0</v>
      </c>
      <c r="BP17" s="17"/>
      <c r="BQ17" s="17"/>
    </row>
    <row r="18" spans="1:70" s="110" customFormat="1" ht="28.5" x14ac:dyDescent="0.25">
      <c r="A18" s="278"/>
      <c r="B18" s="48" t="s">
        <v>44</v>
      </c>
      <c r="C18" s="50">
        <v>0</v>
      </c>
      <c r="D18" s="50">
        <v>0</v>
      </c>
      <c r="E18" s="50">
        <v>0</v>
      </c>
      <c r="F18" s="52">
        <v>0</v>
      </c>
      <c r="G18" s="115">
        <f t="shared" si="1"/>
        <v>0</v>
      </c>
      <c r="H18" s="115"/>
      <c r="I18" s="115"/>
      <c r="J18" s="115"/>
      <c r="K18" s="115"/>
      <c r="L18" s="115">
        <f t="shared" si="7"/>
        <v>0</v>
      </c>
      <c r="M18" s="115"/>
      <c r="N18" s="115"/>
      <c r="O18" s="115"/>
      <c r="P18" s="115"/>
      <c r="Q18" s="115">
        <f t="shared" si="8"/>
        <v>0</v>
      </c>
      <c r="R18" s="50">
        <v>0</v>
      </c>
      <c r="S18" s="50">
        <v>0</v>
      </c>
      <c r="T18" s="50">
        <v>0</v>
      </c>
      <c r="U18" s="50">
        <v>0</v>
      </c>
      <c r="V18" s="115">
        <f t="shared" si="9"/>
        <v>0</v>
      </c>
      <c r="W18" s="50">
        <v>0</v>
      </c>
      <c r="X18" s="50">
        <v>0</v>
      </c>
      <c r="Y18" s="50">
        <v>0</v>
      </c>
      <c r="Z18" s="50">
        <v>0</v>
      </c>
      <c r="AA18" s="115">
        <f t="shared" si="10"/>
        <v>0</v>
      </c>
      <c r="AB18" s="50">
        <v>0</v>
      </c>
      <c r="AC18" s="50">
        <v>0</v>
      </c>
      <c r="AD18" s="50">
        <v>0</v>
      </c>
      <c r="AE18" s="50">
        <v>0</v>
      </c>
      <c r="AF18" s="115">
        <f t="shared" si="11"/>
        <v>0</v>
      </c>
      <c r="AG18" s="50">
        <v>0</v>
      </c>
      <c r="AH18" s="50">
        <v>0</v>
      </c>
      <c r="AI18" s="50">
        <v>0</v>
      </c>
      <c r="AJ18" s="50">
        <v>0</v>
      </c>
      <c r="AK18" s="115">
        <f t="shared" si="12"/>
        <v>0</v>
      </c>
      <c r="AL18" s="20">
        <f t="shared" si="13"/>
        <v>0</v>
      </c>
      <c r="AM18" s="20">
        <f t="shared" si="14"/>
        <v>0</v>
      </c>
      <c r="AN18" s="20">
        <f t="shared" si="15"/>
        <v>0</v>
      </c>
      <c r="AO18" s="20">
        <f t="shared" si="16"/>
        <v>0</v>
      </c>
      <c r="AP18" s="56">
        <f t="shared" si="17"/>
        <v>0</v>
      </c>
      <c r="AQ18" s="20"/>
      <c r="AR18" s="20">
        <v>0</v>
      </c>
      <c r="AS18" s="20">
        <v>0</v>
      </c>
      <c r="AT18" s="20">
        <v>0</v>
      </c>
      <c r="AU18" s="56">
        <f t="shared" si="18"/>
        <v>0</v>
      </c>
      <c r="AV18" s="20">
        <f t="shared" si="19"/>
        <v>0</v>
      </c>
      <c r="AW18" s="20">
        <f t="shared" si="20"/>
        <v>0</v>
      </c>
      <c r="AX18" s="20">
        <f t="shared" si="21"/>
        <v>0</v>
      </c>
      <c r="AY18" s="20">
        <f t="shared" si="22"/>
        <v>0</v>
      </c>
      <c r="AZ18" s="56">
        <f t="shared" si="23"/>
        <v>0</v>
      </c>
      <c r="BA18" s="20">
        <f>+AV18</f>
        <v>0</v>
      </c>
      <c r="BB18" s="20">
        <f t="shared" si="3"/>
        <v>0</v>
      </c>
      <c r="BC18" s="20">
        <f t="shared" si="3"/>
        <v>0</v>
      </c>
      <c r="BD18" s="20">
        <f t="shared" si="4"/>
        <v>0</v>
      </c>
      <c r="BE18" s="56">
        <f t="shared" si="24"/>
        <v>0</v>
      </c>
      <c r="BF18" s="20">
        <f t="shared" si="25"/>
        <v>0</v>
      </c>
      <c r="BG18" s="20">
        <f t="shared" si="26"/>
        <v>0</v>
      </c>
      <c r="BH18" s="20">
        <f t="shared" si="27"/>
        <v>0</v>
      </c>
      <c r="BI18" s="20">
        <f t="shared" si="28"/>
        <v>0</v>
      </c>
      <c r="BJ18" s="56">
        <f t="shared" si="29"/>
        <v>0</v>
      </c>
      <c r="BK18" s="20">
        <f t="shared" ref="BK18:BK42" si="31">AL18-AV18</f>
        <v>0</v>
      </c>
      <c r="BL18" s="20">
        <f t="shared" ref="BL18:BL42" si="32">AM18-AW18</f>
        <v>0</v>
      </c>
      <c r="BM18" s="20">
        <f t="shared" ref="BM18:BM42" si="33">AN18-AX18</f>
        <v>0</v>
      </c>
      <c r="BN18" s="20">
        <f t="shared" si="6"/>
        <v>0</v>
      </c>
      <c r="BO18" s="14">
        <f t="shared" si="30"/>
        <v>0</v>
      </c>
      <c r="BP18" s="17"/>
      <c r="BQ18" s="17"/>
    </row>
    <row r="19" spans="1:70" s="110" customFormat="1" ht="28.5" x14ac:dyDescent="0.25">
      <c r="A19" s="278"/>
      <c r="B19" s="48" t="s">
        <v>50</v>
      </c>
      <c r="C19" s="50">
        <v>80611.990000000005</v>
      </c>
      <c r="D19" s="50">
        <v>0</v>
      </c>
      <c r="E19" s="50">
        <v>0</v>
      </c>
      <c r="F19" s="52">
        <v>0</v>
      </c>
      <c r="G19" s="115">
        <f t="shared" si="1"/>
        <v>80611.990000000005</v>
      </c>
      <c r="H19" s="115"/>
      <c r="I19" s="115"/>
      <c r="J19" s="115"/>
      <c r="K19" s="115"/>
      <c r="L19" s="115">
        <f t="shared" si="7"/>
        <v>0</v>
      </c>
      <c r="M19" s="115"/>
      <c r="N19" s="115"/>
      <c r="O19" s="115"/>
      <c r="P19" s="115"/>
      <c r="Q19" s="115">
        <f t="shared" si="8"/>
        <v>0</v>
      </c>
      <c r="R19" s="50">
        <v>0</v>
      </c>
      <c r="S19" s="50">
        <v>0</v>
      </c>
      <c r="T19" s="50">
        <v>0</v>
      </c>
      <c r="U19" s="50">
        <v>0</v>
      </c>
      <c r="V19" s="115">
        <f t="shared" si="9"/>
        <v>0</v>
      </c>
      <c r="W19" s="50">
        <v>0</v>
      </c>
      <c r="X19" s="50">
        <v>0</v>
      </c>
      <c r="Y19" s="50">
        <v>0</v>
      </c>
      <c r="Z19" s="50">
        <v>0</v>
      </c>
      <c r="AA19" s="115">
        <f t="shared" si="10"/>
        <v>0</v>
      </c>
      <c r="AB19" s="50">
        <v>0</v>
      </c>
      <c r="AC19" s="50">
        <v>0</v>
      </c>
      <c r="AD19" s="50">
        <v>0</v>
      </c>
      <c r="AE19" s="50">
        <v>0</v>
      </c>
      <c r="AF19" s="115">
        <f t="shared" si="11"/>
        <v>0</v>
      </c>
      <c r="AG19" s="50">
        <v>0</v>
      </c>
      <c r="AH19" s="50">
        <v>0</v>
      </c>
      <c r="AI19" s="50">
        <v>0</v>
      </c>
      <c r="AJ19" s="50">
        <v>0</v>
      </c>
      <c r="AK19" s="115">
        <f t="shared" si="12"/>
        <v>0</v>
      </c>
      <c r="AL19" s="20">
        <f t="shared" si="13"/>
        <v>80611.990000000005</v>
      </c>
      <c r="AM19" s="20">
        <f t="shared" si="14"/>
        <v>0</v>
      </c>
      <c r="AN19" s="20">
        <f t="shared" si="15"/>
        <v>0</v>
      </c>
      <c r="AO19" s="20">
        <f t="shared" si="16"/>
        <v>0</v>
      </c>
      <c r="AP19" s="56">
        <f t="shared" si="17"/>
        <v>80611.990000000005</v>
      </c>
      <c r="AQ19" s="20">
        <v>80611.989999999991</v>
      </c>
      <c r="AR19" s="20">
        <v>0</v>
      </c>
      <c r="AS19" s="20">
        <v>0</v>
      </c>
      <c r="AT19" s="20">
        <v>0</v>
      </c>
      <c r="AU19" s="56">
        <f t="shared" si="18"/>
        <v>80611.989999999991</v>
      </c>
      <c r="AV19" s="20">
        <f t="shared" si="19"/>
        <v>80611.989999999991</v>
      </c>
      <c r="AW19" s="20">
        <f t="shared" si="20"/>
        <v>0</v>
      </c>
      <c r="AX19" s="20">
        <f t="shared" si="21"/>
        <v>0</v>
      </c>
      <c r="AY19" s="20">
        <f t="shared" si="22"/>
        <v>0</v>
      </c>
      <c r="AZ19" s="56">
        <f t="shared" si="23"/>
        <v>80611.989999999991</v>
      </c>
      <c r="BA19" s="20">
        <v>80611.990000000005</v>
      </c>
      <c r="BB19" s="20">
        <f t="shared" si="3"/>
        <v>0</v>
      </c>
      <c r="BC19" s="20">
        <f t="shared" si="3"/>
        <v>0</v>
      </c>
      <c r="BD19" s="20">
        <f t="shared" si="4"/>
        <v>0</v>
      </c>
      <c r="BE19" s="56">
        <f t="shared" si="24"/>
        <v>80611.990000000005</v>
      </c>
      <c r="BF19" s="20">
        <f t="shared" si="25"/>
        <v>80611.990000000005</v>
      </c>
      <c r="BG19" s="20">
        <f t="shared" si="26"/>
        <v>0</v>
      </c>
      <c r="BH19" s="20">
        <f t="shared" si="27"/>
        <v>0</v>
      </c>
      <c r="BI19" s="20">
        <f t="shared" si="28"/>
        <v>0</v>
      </c>
      <c r="BJ19" s="56">
        <f t="shared" si="29"/>
        <v>80611.990000000005</v>
      </c>
      <c r="BK19" s="20">
        <f t="shared" si="31"/>
        <v>0</v>
      </c>
      <c r="BL19" s="20">
        <f t="shared" si="32"/>
        <v>0</v>
      </c>
      <c r="BM19" s="20">
        <f t="shared" si="33"/>
        <v>0</v>
      </c>
      <c r="BN19" s="20">
        <f t="shared" si="6"/>
        <v>0</v>
      </c>
      <c r="BO19" s="14">
        <f t="shared" si="30"/>
        <v>0</v>
      </c>
      <c r="BP19" s="17"/>
      <c r="BQ19" s="17"/>
    </row>
    <row r="20" spans="1:70" s="110" customFormat="1" ht="14.25" x14ac:dyDescent="0.25">
      <c r="A20" s="278"/>
      <c r="B20" s="48" t="s">
        <v>33</v>
      </c>
      <c r="C20" s="50">
        <v>28536.799999999999</v>
      </c>
      <c r="D20" s="50">
        <v>0</v>
      </c>
      <c r="E20" s="50">
        <v>0</v>
      </c>
      <c r="F20" s="52">
        <v>0</v>
      </c>
      <c r="G20" s="115">
        <f t="shared" si="1"/>
        <v>28536.799999999999</v>
      </c>
      <c r="H20" s="115"/>
      <c r="I20" s="115"/>
      <c r="J20" s="115"/>
      <c r="K20" s="115"/>
      <c r="L20" s="115">
        <f t="shared" si="7"/>
        <v>0</v>
      </c>
      <c r="M20" s="115"/>
      <c r="N20" s="115"/>
      <c r="O20" s="115"/>
      <c r="P20" s="115"/>
      <c r="Q20" s="115">
        <f t="shared" si="8"/>
        <v>0</v>
      </c>
      <c r="R20" s="50">
        <v>0</v>
      </c>
      <c r="S20" s="50">
        <v>0</v>
      </c>
      <c r="T20" s="50">
        <v>0</v>
      </c>
      <c r="U20" s="50">
        <v>0</v>
      </c>
      <c r="V20" s="115">
        <f t="shared" si="9"/>
        <v>0</v>
      </c>
      <c r="W20" s="50">
        <v>0</v>
      </c>
      <c r="X20" s="50">
        <v>0</v>
      </c>
      <c r="Y20" s="50">
        <v>0</v>
      </c>
      <c r="Z20" s="50">
        <v>0</v>
      </c>
      <c r="AA20" s="115">
        <f t="shared" si="10"/>
        <v>0</v>
      </c>
      <c r="AB20" s="50">
        <v>0</v>
      </c>
      <c r="AC20" s="50">
        <v>0</v>
      </c>
      <c r="AD20" s="50">
        <v>0</v>
      </c>
      <c r="AE20" s="50">
        <v>0</v>
      </c>
      <c r="AF20" s="115">
        <f t="shared" ref="AF20:AF29" si="34">SUM(AB20:AE20)</f>
        <v>0</v>
      </c>
      <c r="AG20" s="50">
        <v>0</v>
      </c>
      <c r="AH20" s="50">
        <v>0</v>
      </c>
      <c r="AI20" s="50">
        <v>0</v>
      </c>
      <c r="AJ20" s="50">
        <v>0</v>
      </c>
      <c r="AK20" s="115">
        <f t="shared" ref="AK20:AK29" si="35">SUM(AG20:AJ20)</f>
        <v>0</v>
      </c>
      <c r="AL20" s="20">
        <f t="shared" si="13"/>
        <v>28536.799999999999</v>
      </c>
      <c r="AM20" s="20">
        <f t="shared" si="14"/>
        <v>0</v>
      </c>
      <c r="AN20" s="20">
        <f t="shared" si="15"/>
        <v>0</v>
      </c>
      <c r="AO20" s="20">
        <f t="shared" si="16"/>
        <v>0</v>
      </c>
      <c r="AP20" s="56">
        <f t="shared" si="17"/>
        <v>28536.799999999999</v>
      </c>
      <c r="AQ20" s="20">
        <v>28536.799999999999</v>
      </c>
      <c r="AR20" s="20">
        <v>0</v>
      </c>
      <c r="AS20" s="20">
        <v>0</v>
      </c>
      <c r="AT20" s="20">
        <v>0</v>
      </c>
      <c r="AU20" s="56">
        <f t="shared" si="18"/>
        <v>28536.799999999999</v>
      </c>
      <c r="AV20" s="20">
        <f t="shared" si="19"/>
        <v>28536.799999999999</v>
      </c>
      <c r="AW20" s="20">
        <f t="shared" si="20"/>
        <v>0</v>
      </c>
      <c r="AX20" s="20">
        <f t="shared" si="21"/>
        <v>0</v>
      </c>
      <c r="AY20" s="20">
        <f t="shared" si="22"/>
        <v>0</v>
      </c>
      <c r="AZ20" s="56">
        <f t="shared" si="23"/>
        <v>28536.799999999999</v>
      </c>
      <c r="BA20" s="20">
        <v>28536.799999999999</v>
      </c>
      <c r="BB20" s="20">
        <f t="shared" si="3"/>
        <v>0</v>
      </c>
      <c r="BC20" s="20">
        <f t="shared" si="3"/>
        <v>0</v>
      </c>
      <c r="BD20" s="20">
        <f t="shared" si="4"/>
        <v>0</v>
      </c>
      <c r="BE20" s="56">
        <f t="shared" si="24"/>
        <v>28536.799999999999</v>
      </c>
      <c r="BF20" s="20">
        <f t="shared" si="25"/>
        <v>28536.799999999999</v>
      </c>
      <c r="BG20" s="20">
        <f t="shared" si="26"/>
        <v>0</v>
      </c>
      <c r="BH20" s="20">
        <f t="shared" si="27"/>
        <v>0</v>
      </c>
      <c r="BI20" s="20">
        <f t="shared" si="28"/>
        <v>0</v>
      </c>
      <c r="BJ20" s="56">
        <f t="shared" si="29"/>
        <v>28536.799999999999</v>
      </c>
      <c r="BK20" s="20">
        <f t="shared" si="31"/>
        <v>0</v>
      </c>
      <c r="BL20" s="20">
        <f t="shared" si="32"/>
        <v>0</v>
      </c>
      <c r="BM20" s="20">
        <f t="shared" si="33"/>
        <v>0</v>
      </c>
      <c r="BN20" s="20">
        <f t="shared" si="6"/>
        <v>0</v>
      </c>
      <c r="BO20" s="14">
        <f t="shared" ref="BO20:BO29" si="36">SUM(BK20:BN20)</f>
        <v>0</v>
      </c>
      <c r="BP20" s="17"/>
      <c r="BQ20" s="17"/>
    </row>
    <row r="21" spans="1:70" s="110" customFormat="1" ht="42.75" x14ac:dyDescent="0.25">
      <c r="A21" s="278"/>
      <c r="B21" s="48" t="s">
        <v>56</v>
      </c>
      <c r="C21" s="50">
        <v>7500</v>
      </c>
      <c r="D21" s="50">
        <v>0</v>
      </c>
      <c r="E21" s="50">
        <v>0</v>
      </c>
      <c r="F21" s="52">
        <v>0</v>
      </c>
      <c r="G21" s="115">
        <f t="shared" si="1"/>
        <v>7500</v>
      </c>
      <c r="H21" s="115"/>
      <c r="I21" s="115"/>
      <c r="J21" s="115"/>
      <c r="K21" s="115"/>
      <c r="L21" s="115">
        <f t="shared" si="7"/>
        <v>0</v>
      </c>
      <c r="M21" s="115"/>
      <c r="N21" s="115"/>
      <c r="O21" s="115"/>
      <c r="P21" s="115"/>
      <c r="Q21" s="115">
        <f t="shared" si="8"/>
        <v>0</v>
      </c>
      <c r="R21" s="50">
        <v>0</v>
      </c>
      <c r="S21" s="50">
        <v>0</v>
      </c>
      <c r="T21" s="50">
        <v>0</v>
      </c>
      <c r="U21" s="50">
        <v>0</v>
      </c>
      <c r="V21" s="115">
        <f t="shared" si="9"/>
        <v>0</v>
      </c>
      <c r="W21" s="50">
        <v>0</v>
      </c>
      <c r="X21" s="50">
        <v>0</v>
      </c>
      <c r="Y21" s="50">
        <v>0</v>
      </c>
      <c r="Z21" s="50">
        <v>0</v>
      </c>
      <c r="AA21" s="115">
        <f t="shared" si="10"/>
        <v>0</v>
      </c>
      <c r="AB21" s="50">
        <v>0</v>
      </c>
      <c r="AC21" s="50">
        <v>0</v>
      </c>
      <c r="AD21" s="50">
        <v>0</v>
      </c>
      <c r="AE21" s="50">
        <v>0</v>
      </c>
      <c r="AF21" s="115">
        <f t="shared" si="34"/>
        <v>0</v>
      </c>
      <c r="AG21" s="50">
        <v>0</v>
      </c>
      <c r="AH21" s="50">
        <v>0</v>
      </c>
      <c r="AI21" s="50">
        <v>0</v>
      </c>
      <c r="AJ21" s="50">
        <v>0</v>
      </c>
      <c r="AK21" s="115">
        <f t="shared" si="35"/>
        <v>0</v>
      </c>
      <c r="AL21" s="20">
        <f t="shared" si="13"/>
        <v>7500</v>
      </c>
      <c r="AM21" s="20">
        <f t="shared" si="14"/>
        <v>0</v>
      </c>
      <c r="AN21" s="20">
        <f t="shared" si="15"/>
        <v>0</v>
      </c>
      <c r="AO21" s="20">
        <f t="shared" si="16"/>
        <v>0</v>
      </c>
      <c r="AP21" s="56">
        <f t="shared" si="17"/>
        <v>7500</v>
      </c>
      <c r="AQ21" s="20">
        <v>7500</v>
      </c>
      <c r="AR21" s="20">
        <v>0</v>
      </c>
      <c r="AS21" s="20">
        <v>0</v>
      </c>
      <c r="AT21" s="20">
        <v>0</v>
      </c>
      <c r="AU21" s="56">
        <f t="shared" si="18"/>
        <v>7500</v>
      </c>
      <c r="AV21" s="20">
        <f t="shared" si="19"/>
        <v>7500</v>
      </c>
      <c r="AW21" s="20">
        <f t="shared" si="20"/>
        <v>0</v>
      </c>
      <c r="AX21" s="20">
        <f t="shared" si="21"/>
        <v>0</v>
      </c>
      <c r="AY21" s="20">
        <f t="shared" si="22"/>
        <v>0</v>
      </c>
      <c r="AZ21" s="56">
        <f t="shared" si="23"/>
        <v>7500</v>
      </c>
      <c r="BA21" s="20">
        <v>7500</v>
      </c>
      <c r="BB21" s="20">
        <f t="shared" si="3"/>
        <v>0</v>
      </c>
      <c r="BC21" s="20">
        <f t="shared" si="3"/>
        <v>0</v>
      </c>
      <c r="BD21" s="20">
        <f t="shared" si="4"/>
        <v>0</v>
      </c>
      <c r="BE21" s="56">
        <f t="shared" si="24"/>
        <v>7500</v>
      </c>
      <c r="BF21" s="20">
        <f t="shared" si="25"/>
        <v>7500</v>
      </c>
      <c r="BG21" s="20">
        <f t="shared" si="26"/>
        <v>0</v>
      </c>
      <c r="BH21" s="20">
        <f t="shared" si="27"/>
        <v>0</v>
      </c>
      <c r="BI21" s="20">
        <f t="shared" si="28"/>
        <v>0</v>
      </c>
      <c r="BJ21" s="56">
        <f t="shared" si="29"/>
        <v>7500</v>
      </c>
      <c r="BK21" s="20">
        <f t="shared" si="31"/>
        <v>0</v>
      </c>
      <c r="BL21" s="20">
        <f t="shared" si="32"/>
        <v>0</v>
      </c>
      <c r="BM21" s="20">
        <f t="shared" si="33"/>
        <v>0</v>
      </c>
      <c r="BN21" s="20">
        <f t="shared" si="6"/>
        <v>0</v>
      </c>
      <c r="BO21" s="14">
        <f t="shared" si="36"/>
        <v>0</v>
      </c>
      <c r="BP21" s="17"/>
      <c r="BQ21" s="17"/>
    </row>
    <row r="22" spans="1:70" s="110" customFormat="1" ht="14.25" x14ac:dyDescent="0.25">
      <c r="A22" s="278"/>
      <c r="B22" s="48" t="s">
        <v>57</v>
      </c>
      <c r="C22" s="50">
        <v>312463</v>
      </c>
      <c r="D22" s="50">
        <v>0</v>
      </c>
      <c r="E22" s="50">
        <v>0</v>
      </c>
      <c r="F22" s="52">
        <v>0</v>
      </c>
      <c r="G22" s="115">
        <f t="shared" si="1"/>
        <v>312463</v>
      </c>
      <c r="H22" s="115"/>
      <c r="I22" s="115"/>
      <c r="J22" s="115"/>
      <c r="K22" s="115"/>
      <c r="L22" s="115">
        <f t="shared" si="7"/>
        <v>0</v>
      </c>
      <c r="M22" s="115"/>
      <c r="N22" s="115"/>
      <c r="O22" s="115"/>
      <c r="P22" s="115"/>
      <c r="Q22" s="115">
        <f t="shared" si="8"/>
        <v>0</v>
      </c>
      <c r="R22" s="50">
        <v>0</v>
      </c>
      <c r="S22" s="50">
        <v>0</v>
      </c>
      <c r="T22" s="50">
        <v>0</v>
      </c>
      <c r="U22" s="50">
        <v>0</v>
      </c>
      <c r="V22" s="115">
        <f t="shared" si="9"/>
        <v>0</v>
      </c>
      <c r="W22" s="50">
        <v>0</v>
      </c>
      <c r="X22" s="50">
        <v>0</v>
      </c>
      <c r="Y22" s="50">
        <v>0</v>
      </c>
      <c r="Z22" s="50">
        <v>0</v>
      </c>
      <c r="AA22" s="115">
        <f t="shared" si="10"/>
        <v>0</v>
      </c>
      <c r="AB22" s="50">
        <v>0</v>
      </c>
      <c r="AC22" s="50">
        <v>0</v>
      </c>
      <c r="AD22" s="50">
        <v>0</v>
      </c>
      <c r="AE22" s="50">
        <v>0</v>
      </c>
      <c r="AF22" s="115">
        <f t="shared" si="34"/>
        <v>0</v>
      </c>
      <c r="AG22" s="50">
        <v>0</v>
      </c>
      <c r="AH22" s="50">
        <v>0</v>
      </c>
      <c r="AI22" s="50">
        <v>0</v>
      </c>
      <c r="AJ22" s="50">
        <v>0</v>
      </c>
      <c r="AK22" s="115">
        <f t="shared" si="35"/>
        <v>0</v>
      </c>
      <c r="AL22" s="20">
        <f t="shared" si="13"/>
        <v>312463</v>
      </c>
      <c r="AM22" s="20">
        <f t="shared" si="14"/>
        <v>0</v>
      </c>
      <c r="AN22" s="20">
        <f t="shared" si="15"/>
        <v>0</v>
      </c>
      <c r="AO22" s="20">
        <f t="shared" si="16"/>
        <v>0</v>
      </c>
      <c r="AP22" s="56">
        <f t="shared" si="17"/>
        <v>312463</v>
      </c>
      <c r="AQ22" s="20">
        <v>312463</v>
      </c>
      <c r="AR22" s="20">
        <v>0</v>
      </c>
      <c r="AS22" s="20">
        <v>0</v>
      </c>
      <c r="AT22" s="20">
        <v>0</v>
      </c>
      <c r="AU22" s="56">
        <f t="shared" si="18"/>
        <v>312463</v>
      </c>
      <c r="AV22" s="20">
        <f t="shared" si="19"/>
        <v>312463</v>
      </c>
      <c r="AW22" s="20">
        <f t="shared" si="20"/>
        <v>0</v>
      </c>
      <c r="AX22" s="20">
        <f t="shared" si="21"/>
        <v>0</v>
      </c>
      <c r="AY22" s="20">
        <f t="shared" si="22"/>
        <v>0</v>
      </c>
      <c r="AZ22" s="56">
        <f t="shared" si="23"/>
        <v>312463</v>
      </c>
      <c r="BA22" s="20">
        <v>312463</v>
      </c>
      <c r="BB22" s="20">
        <f t="shared" si="3"/>
        <v>0</v>
      </c>
      <c r="BC22" s="20">
        <f t="shared" si="3"/>
        <v>0</v>
      </c>
      <c r="BD22" s="20">
        <f t="shared" si="4"/>
        <v>0</v>
      </c>
      <c r="BE22" s="56">
        <f t="shared" si="24"/>
        <v>312463</v>
      </c>
      <c r="BF22" s="20">
        <f t="shared" si="25"/>
        <v>312463</v>
      </c>
      <c r="BG22" s="20">
        <f t="shared" si="26"/>
        <v>0</v>
      </c>
      <c r="BH22" s="20">
        <f t="shared" si="27"/>
        <v>0</v>
      </c>
      <c r="BI22" s="20">
        <f t="shared" si="28"/>
        <v>0</v>
      </c>
      <c r="BJ22" s="56">
        <f t="shared" si="29"/>
        <v>312463</v>
      </c>
      <c r="BK22" s="20">
        <f t="shared" si="31"/>
        <v>0</v>
      </c>
      <c r="BL22" s="20">
        <f t="shared" si="32"/>
        <v>0</v>
      </c>
      <c r="BM22" s="20">
        <f t="shared" si="33"/>
        <v>0</v>
      </c>
      <c r="BN22" s="20">
        <f t="shared" si="6"/>
        <v>0</v>
      </c>
      <c r="BO22" s="14">
        <f t="shared" si="36"/>
        <v>0</v>
      </c>
      <c r="BP22" s="17"/>
      <c r="BQ22" s="17"/>
    </row>
    <row r="23" spans="1:70" s="110" customFormat="1" ht="14.25" x14ac:dyDescent="0.25">
      <c r="A23" s="374"/>
      <c r="B23" s="48" t="s">
        <v>58</v>
      </c>
      <c r="C23" s="50">
        <v>2156.9499999999998</v>
      </c>
      <c r="D23" s="50">
        <v>0</v>
      </c>
      <c r="E23" s="50">
        <v>0</v>
      </c>
      <c r="F23" s="52">
        <v>0</v>
      </c>
      <c r="G23" s="115">
        <f t="shared" si="1"/>
        <v>2156.9499999999998</v>
      </c>
      <c r="H23" s="115"/>
      <c r="I23" s="115"/>
      <c r="J23" s="115"/>
      <c r="K23" s="115"/>
      <c r="L23" s="115">
        <f t="shared" si="7"/>
        <v>0</v>
      </c>
      <c r="M23" s="115"/>
      <c r="N23" s="115"/>
      <c r="O23" s="115"/>
      <c r="P23" s="115"/>
      <c r="Q23" s="115">
        <f t="shared" si="8"/>
        <v>0</v>
      </c>
      <c r="R23" s="50">
        <v>0</v>
      </c>
      <c r="S23" s="50">
        <v>0</v>
      </c>
      <c r="T23" s="50">
        <v>0</v>
      </c>
      <c r="U23" s="50">
        <v>0</v>
      </c>
      <c r="V23" s="115">
        <f t="shared" si="9"/>
        <v>0</v>
      </c>
      <c r="W23" s="50">
        <v>0</v>
      </c>
      <c r="X23" s="50">
        <v>0</v>
      </c>
      <c r="Y23" s="50">
        <v>0</v>
      </c>
      <c r="Z23" s="50">
        <v>0</v>
      </c>
      <c r="AA23" s="115">
        <f t="shared" si="10"/>
        <v>0</v>
      </c>
      <c r="AB23" s="50">
        <v>0</v>
      </c>
      <c r="AC23" s="50">
        <v>0</v>
      </c>
      <c r="AD23" s="50">
        <v>0</v>
      </c>
      <c r="AE23" s="50">
        <v>0</v>
      </c>
      <c r="AF23" s="115">
        <f t="shared" si="34"/>
        <v>0</v>
      </c>
      <c r="AG23" s="50">
        <v>0</v>
      </c>
      <c r="AH23" s="50">
        <v>0</v>
      </c>
      <c r="AI23" s="50">
        <v>0</v>
      </c>
      <c r="AJ23" s="50">
        <v>0</v>
      </c>
      <c r="AK23" s="115">
        <f t="shared" si="35"/>
        <v>0</v>
      </c>
      <c r="AL23" s="20">
        <f t="shared" si="13"/>
        <v>2156.9499999999998</v>
      </c>
      <c r="AM23" s="20">
        <f t="shared" si="14"/>
        <v>0</v>
      </c>
      <c r="AN23" s="20">
        <f t="shared" si="15"/>
        <v>0</v>
      </c>
      <c r="AO23" s="20">
        <f t="shared" si="16"/>
        <v>0</v>
      </c>
      <c r="AP23" s="56">
        <f t="shared" si="17"/>
        <v>2156.9499999999998</v>
      </c>
      <c r="AQ23" s="20">
        <v>2156.9499999999998</v>
      </c>
      <c r="AR23" s="20">
        <v>0</v>
      </c>
      <c r="AS23" s="20">
        <v>0</v>
      </c>
      <c r="AT23" s="20">
        <v>0</v>
      </c>
      <c r="AU23" s="56">
        <f t="shared" si="18"/>
        <v>2156.9499999999998</v>
      </c>
      <c r="AV23" s="20">
        <f t="shared" si="19"/>
        <v>2156.9499999999998</v>
      </c>
      <c r="AW23" s="20">
        <f t="shared" si="20"/>
        <v>0</v>
      </c>
      <c r="AX23" s="20">
        <f t="shared" si="21"/>
        <v>0</v>
      </c>
      <c r="AY23" s="20">
        <f t="shared" si="22"/>
        <v>0</v>
      </c>
      <c r="AZ23" s="56">
        <f t="shared" si="23"/>
        <v>2156.9499999999998</v>
      </c>
      <c r="BA23" s="20">
        <v>2156.9499999999998</v>
      </c>
      <c r="BB23" s="20">
        <f t="shared" si="3"/>
        <v>0</v>
      </c>
      <c r="BC23" s="20">
        <f t="shared" si="3"/>
        <v>0</v>
      </c>
      <c r="BD23" s="20">
        <f t="shared" si="4"/>
        <v>0</v>
      </c>
      <c r="BE23" s="56">
        <f t="shared" si="24"/>
        <v>2156.9499999999998</v>
      </c>
      <c r="BF23" s="20">
        <f t="shared" si="25"/>
        <v>2156.9499999999998</v>
      </c>
      <c r="BG23" s="20">
        <f t="shared" si="26"/>
        <v>0</v>
      </c>
      <c r="BH23" s="20">
        <f t="shared" si="27"/>
        <v>0</v>
      </c>
      <c r="BI23" s="20">
        <f t="shared" si="28"/>
        <v>0</v>
      </c>
      <c r="BJ23" s="56">
        <f t="shared" si="29"/>
        <v>2156.9499999999998</v>
      </c>
      <c r="BK23" s="20">
        <f t="shared" si="31"/>
        <v>0</v>
      </c>
      <c r="BL23" s="20">
        <f t="shared" si="32"/>
        <v>0</v>
      </c>
      <c r="BM23" s="20">
        <f t="shared" si="33"/>
        <v>0</v>
      </c>
      <c r="BN23" s="20">
        <f t="shared" si="6"/>
        <v>0</v>
      </c>
      <c r="BO23" s="14">
        <f t="shared" si="36"/>
        <v>0</v>
      </c>
      <c r="BP23" s="17"/>
      <c r="BQ23" s="17"/>
    </row>
    <row r="24" spans="1:70" s="141" customFormat="1" ht="14.25" x14ac:dyDescent="0.25">
      <c r="A24" s="277" t="s">
        <v>90</v>
      </c>
      <c r="B24" s="199"/>
      <c r="C24" s="203">
        <f>SUM(C25:C29)</f>
        <v>8099.4</v>
      </c>
      <c r="D24" s="203">
        <f t="shared" ref="D24" si="37">SUM(D25:D29)</f>
        <v>0</v>
      </c>
      <c r="E24" s="203">
        <f t="shared" ref="E24" si="38">SUM(E25:E29)</f>
        <v>0</v>
      </c>
      <c r="F24" s="203">
        <f t="shared" ref="F24" si="39">SUM(F25:F29)</f>
        <v>0</v>
      </c>
      <c r="G24" s="203">
        <f t="shared" ref="G24" si="40">SUM(G25:G29)</f>
        <v>8099.4</v>
      </c>
      <c r="H24" s="203">
        <f t="shared" ref="H24" si="41">SUM(H25:H29)</f>
        <v>0</v>
      </c>
      <c r="I24" s="203">
        <f t="shared" ref="I24" si="42">SUM(I25:I29)</f>
        <v>0</v>
      </c>
      <c r="J24" s="203">
        <f t="shared" ref="J24" si="43">SUM(J25:J29)</f>
        <v>0</v>
      </c>
      <c r="K24" s="203">
        <f t="shared" ref="K24" si="44">SUM(K25:K29)</f>
        <v>0</v>
      </c>
      <c r="L24" s="203">
        <f t="shared" ref="L24" si="45">SUM(L25:L29)</f>
        <v>0</v>
      </c>
      <c r="M24" s="203">
        <f t="shared" ref="M24" si="46">SUM(M25:M29)</f>
        <v>0</v>
      </c>
      <c r="N24" s="203">
        <f t="shared" ref="N24" si="47">SUM(N25:N29)</f>
        <v>0</v>
      </c>
      <c r="O24" s="203">
        <f t="shared" ref="O24" si="48">SUM(O25:O29)</f>
        <v>0</v>
      </c>
      <c r="P24" s="203">
        <f t="shared" ref="P24" si="49">SUM(P25:P29)</f>
        <v>0</v>
      </c>
      <c r="Q24" s="203">
        <f t="shared" ref="Q24" si="50">SUM(Q25:Q29)</f>
        <v>0</v>
      </c>
      <c r="R24" s="203">
        <f t="shared" ref="R24" si="51">SUM(R25:R29)</f>
        <v>0</v>
      </c>
      <c r="S24" s="203">
        <f t="shared" ref="S24" si="52">SUM(S25:S29)</f>
        <v>0</v>
      </c>
      <c r="T24" s="203">
        <f t="shared" ref="T24" si="53">SUM(T25:T29)</f>
        <v>0</v>
      </c>
      <c r="U24" s="203">
        <f t="shared" ref="U24" si="54">SUM(U25:U29)</f>
        <v>0</v>
      </c>
      <c r="V24" s="203">
        <f t="shared" ref="V24" si="55">SUM(V25:V29)</f>
        <v>0</v>
      </c>
      <c r="W24" s="203">
        <f t="shared" ref="W24" si="56">SUM(W25:W29)</f>
        <v>0</v>
      </c>
      <c r="X24" s="203">
        <f t="shared" ref="X24" si="57">SUM(X25:X29)</f>
        <v>0</v>
      </c>
      <c r="Y24" s="203">
        <f t="shared" ref="Y24" si="58">SUM(Y25:Y29)</f>
        <v>0</v>
      </c>
      <c r="Z24" s="203">
        <f t="shared" ref="Z24" si="59">SUM(Z25:Z29)</f>
        <v>0</v>
      </c>
      <c r="AA24" s="203">
        <f t="shared" ref="AA24" si="60">SUM(AA25:AA29)</f>
        <v>0</v>
      </c>
      <c r="AB24" s="203">
        <f t="shared" ref="AB24" si="61">SUM(AB25:AB29)</f>
        <v>0</v>
      </c>
      <c r="AC24" s="203">
        <f t="shared" ref="AC24" si="62">SUM(AC25:AC29)</f>
        <v>0</v>
      </c>
      <c r="AD24" s="203">
        <f t="shared" ref="AD24" si="63">SUM(AD25:AD29)</f>
        <v>0</v>
      </c>
      <c r="AE24" s="203">
        <f t="shared" ref="AE24" si="64">SUM(AE25:AE29)</f>
        <v>0</v>
      </c>
      <c r="AF24" s="203">
        <f t="shared" ref="AF24" si="65">SUM(AF25:AF29)</f>
        <v>0</v>
      </c>
      <c r="AG24" s="203">
        <f t="shared" ref="AG24" si="66">SUM(AG25:AG29)</f>
        <v>0</v>
      </c>
      <c r="AH24" s="203">
        <f t="shared" ref="AH24" si="67">SUM(AH25:AH29)</f>
        <v>0</v>
      </c>
      <c r="AI24" s="203">
        <f t="shared" ref="AI24" si="68">SUM(AI25:AI29)</f>
        <v>0</v>
      </c>
      <c r="AJ24" s="203">
        <f t="shared" ref="AJ24" si="69">SUM(AJ25:AJ29)</f>
        <v>0</v>
      </c>
      <c r="AK24" s="203">
        <f t="shared" ref="AK24" si="70">SUM(AK25:AK29)</f>
        <v>0</v>
      </c>
      <c r="AL24" s="203">
        <f t="shared" ref="AL24" si="71">SUM(AL25:AL29)</f>
        <v>8099.4</v>
      </c>
      <c r="AM24" s="203">
        <f t="shared" ref="AM24" si="72">SUM(AM25:AM29)</f>
        <v>0</v>
      </c>
      <c r="AN24" s="203">
        <f t="shared" ref="AN24" si="73">SUM(AN25:AN29)</f>
        <v>0</v>
      </c>
      <c r="AO24" s="203">
        <f t="shared" ref="AO24" si="74">SUM(AO25:AO29)</f>
        <v>0</v>
      </c>
      <c r="AP24" s="203">
        <f t="shared" ref="AP24" si="75">SUM(AP25:AP29)</f>
        <v>8099.4</v>
      </c>
      <c r="AQ24" s="203">
        <f t="shared" ref="AQ24" si="76">SUM(AQ25:AQ29)</f>
        <v>8099.4</v>
      </c>
      <c r="AR24" s="203">
        <f t="shared" ref="AR24" si="77">SUM(AR25:AR29)</f>
        <v>0</v>
      </c>
      <c r="AS24" s="203">
        <f t="shared" ref="AS24" si="78">SUM(AS25:AS29)</f>
        <v>0</v>
      </c>
      <c r="AT24" s="203">
        <f t="shared" ref="AT24" si="79">SUM(AT25:AT29)</f>
        <v>0</v>
      </c>
      <c r="AU24" s="203">
        <f t="shared" ref="AU24" si="80">SUM(AU25:AU29)</f>
        <v>8099.4</v>
      </c>
      <c r="AV24" s="203">
        <f t="shared" ref="AV24" si="81">SUM(AV25:AV29)</f>
        <v>8099.4</v>
      </c>
      <c r="AW24" s="203">
        <f t="shared" ref="AW24" si="82">SUM(AW25:AW29)</f>
        <v>0</v>
      </c>
      <c r="AX24" s="203">
        <f t="shared" ref="AX24" si="83">SUM(AX25:AX29)</f>
        <v>0</v>
      </c>
      <c r="AY24" s="203">
        <f t="shared" ref="AY24" si="84">SUM(AY25:AY29)</f>
        <v>0</v>
      </c>
      <c r="AZ24" s="203">
        <f t="shared" ref="AZ24" si="85">SUM(AZ25:AZ29)</f>
        <v>8099.4</v>
      </c>
      <c r="BA24" s="203">
        <f t="shared" ref="BA24" si="86">SUM(BA25:BA29)</f>
        <v>8099.4</v>
      </c>
      <c r="BB24" s="203">
        <f t="shared" ref="BB24" si="87">SUM(BB25:BB29)</f>
        <v>0</v>
      </c>
      <c r="BC24" s="203">
        <f t="shared" ref="BC24" si="88">SUM(BC25:BC29)</f>
        <v>0</v>
      </c>
      <c r="BD24" s="203">
        <f t="shared" ref="BD24" si="89">SUM(BD25:BD29)</f>
        <v>0</v>
      </c>
      <c r="BE24" s="203">
        <f t="shared" ref="BE24" si="90">SUM(BE25:BE29)</f>
        <v>8099.4</v>
      </c>
      <c r="BF24" s="203">
        <f t="shared" ref="BF24" si="91">SUM(BF25:BF29)</f>
        <v>8099.4</v>
      </c>
      <c r="BG24" s="203">
        <f t="shared" ref="BG24" si="92">SUM(BG25:BG29)</f>
        <v>0</v>
      </c>
      <c r="BH24" s="203">
        <f t="shared" ref="BH24" si="93">SUM(BH25:BH29)</f>
        <v>0</v>
      </c>
      <c r="BI24" s="203">
        <f t="shared" ref="BI24" si="94">SUM(BI25:BI29)</f>
        <v>0</v>
      </c>
      <c r="BJ24" s="203">
        <f t="shared" ref="BJ24" si="95">SUM(BJ25:BJ29)</f>
        <v>8099.4</v>
      </c>
      <c r="BK24" s="203">
        <f t="shared" ref="BK24" si="96">SUM(BK25:BK29)</f>
        <v>0</v>
      </c>
      <c r="BL24" s="203">
        <f t="shared" ref="BL24" si="97">SUM(BL25:BL29)</f>
        <v>0</v>
      </c>
      <c r="BM24" s="203">
        <f t="shared" ref="BM24" si="98">SUM(BM25:BM29)</f>
        <v>0</v>
      </c>
      <c r="BN24" s="203">
        <f t="shared" ref="BN24" si="99">SUM(BN25:BN29)</f>
        <v>0</v>
      </c>
      <c r="BO24" s="203">
        <f t="shared" ref="BO24" si="100">SUM(BO25:BO29)</f>
        <v>0</v>
      </c>
      <c r="BP24" s="24"/>
      <c r="BQ24" s="24"/>
      <c r="BR24" s="181"/>
    </row>
    <row r="25" spans="1:70" s="110" customFormat="1" ht="28.5" customHeight="1" x14ac:dyDescent="0.25">
      <c r="A25" s="278"/>
      <c r="B25" s="48" t="s">
        <v>59</v>
      </c>
      <c r="C25" s="50">
        <v>8099.4</v>
      </c>
      <c r="D25" s="50">
        <v>0</v>
      </c>
      <c r="E25" s="50">
        <v>0</v>
      </c>
      <c r="F25" s="52">
        <v>0</v>
      </c>
      <c r="G25" s="115">
        <f t="shared" si="1"/>
        <v>8099.4</v>
      </c>
      <c r="H25" s="115"/>
      <c r="I25" s="115"/>
      <c r="J25" s="115"/>
      <c r="K25" s="115"/>
      <c r="L25" s="115">
        <f t="shared" si="7"/>
        <v>0</v>
      </c>
      <c r="M25" s="115"/>
      <c r="N25" s="115"/>
      <c r="O25" s="115"/>
      <c r="P25" s="115"/>
      <c r="Q25" s="115">
        <f t="shared" si="8"/>
        <v>0</v>
      </c>
      <c r="R25" s="50">
        <v>0</v>
      </c>
      <c r="S25" s="50">
        <v>0</v>
      </c>
      <c r="T25" s="50">
        <v>0</v>
      </c>
      <c r="U25" s="50">
        <v>0</v>
      </c>
      <c r="V25" s="115">
        <f t="shared" si="9"/>
        <v>0</v>
      </c>
      <c r="W25" s="50">
        <v>0</v>
      </c>
      <c r="X25" s="50">
        <v>0</v>
      </c>
      <c r="Y25" s="50">
        <v>0</v>
      </c>
      <c r="Z25" s="50">
        <v>0</v>
      </c>
      <c r="AA25" s="115">
        <f t="shared" si="10"/>
        <v>0</v>
      </c>
      <c r="AB25" s="50">
        <v>0</v>
      </c>
      <c r="AC25" s="50">
        <v>0</v>
      </c>
      <c r="AD25" s="50">
        <v>0</v>
      </c>
      <c r="AE25" s="50">
        <v>0</v>
      </c>
      <c r="AF25" s="115">
        <f t="shared" si="34"/>
        <v>0</v>
      </c>
      <c r="AG25" s="50">
        <v>0</v>
      </c>
      <c r="AH25" s="50">
        <v>0</v>
      </c>
      <c r="AI25" s="50">
        <v>0</v>
      </c>
      <c r="AJ25" s="50">
        <v>0</v>
      </c>
      <c r="AK25" s="115">
        <f t="shared" si="35"/>
        <v>0</v>
      </c>
      <c r="AL25" s="20">
        <f t="shared" si="13"/>
        <v>8099.4</v>
      </c>
      <c r="AM25" s="20">
        <f t="shared" si="14"/>
        <v>0</v>
      </c>
      <c r="AN25" s="20">
        <f t="shared" si="15"/>
        <v>0</v>
      </c>
      <c r="AO25" s="20">
        <f t="shared" si="16"/>
        <v>0</v>
      </c>
      <c r="AP25" s="56">
        <f t="shared" si="17"/>
        <v>8099.4</v>
      </c>
      <c r="AQ25" s="20">
        <v>8099.4</v>
      </c>
      <c r="AR25" s="20">
        <v>0</v>
      </c>
      <c r="AS25" s="20">
        <v>0</v>
      </c>
      <c r="AT25" s="20">
        <v>0</v>
      </c>
      <c r="AU25" s="56">
        <f t="shared" si="18"/>
        <v>8099.4</v>
      </c>
      <c r="AV25" s="20">
        <f t="shared" si="19"/>
        <v>8099.4</v>
      </c>
      <c r="AW25" s="20">
        <f t="shared" si="20"/>
        <v>0</v>
      </c>
      <c r="AX25" s="20">
        <f t="shared" si="21"/>
        <v>0</v>
      </c>
      <c r="AY25" s="20">
        <f t="shared" si="22"/>
        <v>0</v>
      </c>
      <c r="AZ25" s="56">
        <f t="shared" si="23"/>
        <v>8099.4</v>
      </c>
      <c r="BA25" s="20">
        <v>8099.4</v>
      </c>
      <c r="BB25" s="20">
        <f t="shared" si="3"/>
        <v>0</v>
      </c>
      <c r="BC25" s="20">
        <f t="shared" si="3"/>
        <v>0</v>
      </c>
      <c r="BD25" s="20">
        <f t="shared" si="4"/>
        <v>0</v>
      </c>
      <c r="BE25" s="56">
        <f t="shared" si="24"/>
        <v>8099.4</v>
      </c>
      <c r="BF25" s="20">
        <f t="shared" si="25"/>
        <v>8099.4</v>
      </c>
      <c r="BG25" s="20">
        <f t="shared" si="26"/>
        <v>0</v>
      </c>
      <c r="BH25" s="20">
        <f t="shared" si="27"/>
        <v>0</v>
      </c>
      <c r="BI25" s="20">
        <f t="shared" si="28"/>
        <v>0</v>
      </c>
      <c r="BJ25" s="56">
        <f t="shared" si="29"/>
        <v>8099.4</v>
      </c>
      <c r="BK25" s="20">
        <f t="shared" si="31"/>
        <v>0</v>
      </c>
      <c r="BL25" s="20">
        <f t="shared" si="32"/>
        <v>0</v>
      </c>
      <c r="BM25" s="20">
        <f t="shared" si="33"/>
        <v>0</v>
      </c>
      <c r="BN25" s="20">
        <f t="shared" si="6"/>
        <v>0</v>
      </c>
      <c r="BO25" s="14">
        <f t="shared" si="36"/>
        <v>0</v>
      </c>
      <c r="BP25" s="17"/>
      <c r="BQ25" s="17"/>
    </row>
    <row r="26" spans="1:70" s="110" customFormat="1" ht="28.5" x14ac:dyDescent="0.25">
      <c r="A26" s="278"/>
      <c r="B26" s="48" t="s">
        <v>60</v>
      </c>
      <c r="C26" s="50">
        <v>0</v>
      </c>
      <c r="D26" s="50">
        <v>0</v>
      </c>
      <c r="E26" s="50">
        <v>0</v>
      </c>
      <c r="F26" s="52">
        <v>0</v>
      </c>
      <c r="G26" s="115">
        <f t="shared" si="1"/>
        <v>0</v>
      </c>
      <c r="H26" s="115"/>
      <c r="I26" s="115"/>
      <c r="J26" s="115"/>
      <c r="K26" s="115"/>
      <c r="L26" s="115">
        <f t="shared" si="7"/>
        <v>0</v>
      </c>
      <c r="M26" s="115"/>
      <c r="N26" s="115"/>
      <c r="O26" s="115"/>
      <c r="P26" s="115"/>
      <c r="Q26" s="115">
        <f t="shared" si="8"/>
        <v>0</v>
      </c>
      <c r="R26" s="50">
        <v>0</v>
      </c>
      <c r="S26" s="50">
        <v>0</v>
      </c>
      <c r="T26" s="50">
        <v>0</v>
      </c>
      <c r="U26" s="50">
        <v>0</v>
      </c>
      <c r="V26" s="115">
        <f t="shared" si="9"/>
        <v>0</v>
      </c>
      <c r="W26" s="50">
        <v>0</v>
      </c>
      <c r="X26" s="50">
        <v>0</v>
      </c>
      <c r="Y26" s="50">
        <v>0</v>
      </c>
      <c r="Z26" s="50">
        <v>0</v>
      </c>
      <c r="AA26" s="115">
        <f t="shared" si="10"/>
        <v>0</v>
      </c>
      <c r="AB26" s="50">
        <v>0</v>
      </c>
      <c r="AC26" s="50">
        <v>0</v>
      </c>
      <c r="AD26" s="50">
        <v>0</v>
      </c>
      <c r="AE26" s="50">
        <v>0</v>
      </c>
      <c r="AF26" s="115">
        <f t="shared" si="34"/>
        <v>0</v>
      </c>
      <c r="AG26" s="50">
        <v>0</v>
      </c>
      <c r="AH26" s="50">
        <v>0</v>
      </c>
      <c r="AI26" s="50">
        <v>0</v>
      </c>
      <c r="AJ26" s="50">
        <v>0</v>
      </c>
      <c r="AK26" s="115">
        <f t="shared" si="35"/>
        <v>0</v>
      </c>
      <c r="AL26" s="20">
        <f t="shared" si="13"/>
        <v>0</v>
      </c>
      <c r="AM26" s="20">
        <f t="shared" si="14"/>
        <v>0</v>
      </c>
      <c r="AN26" s="20">
        <f t="shared" si="15"/>
        <v>0</v>
      </c>
      <c r="AO26" s="20">
        <f t="shared" si="16"/>
        <v>0</v>
      </c>
      <c r="AP26" s="56">
        <f t="shared" si="17"/>
        <v>0</v>
      </c>
      <c r="AQ26" s="20">
        <v>0</v>
      </c>
      <c r="AR26" s="20">
        <v>0</v>
      </c>
      <c r="AS26" s="20">
        <v>0</v>
      </c>
      <c r="AT26" s="20">
        <v>0</v>
      </c>
      <c r="AU26" s="56">
        <f t="shared" si="18"/>
        <v>0</v>
      </c>
      <c r="AV26" s="20">
        <f t="shared" si="19"/>
        <v>0</v>
      </c>
      <c r="AW26" s="20">
        <f t="shared" si="20"/>
        <v>0</v>
      </c>
      <c r="AX26" s="20">
        <f t="shared" si="21"/>
        <v>0</v>
      </c>
      <c r="AY26" s="20">
        <f t="shared" si="22"/>
        <v>0</v>
      </c>
      <c r="AZ26" s="56">
        <f t="shared" si="23"/>
        <v>0</v>
      </c>
      <c r="BA26" s="20">
        <f t="shared" ref="BA26:BA32" si="101">+AV26</f>
        <v>0</v>
      </c>
      <c r="BB26" s="20">
        <f t="shared" si="3"/>
        <v>0</v>
      </c>
      <c r="BC26" s="20">
        <f t="shared" si="3"/>
        <v>0</v>
      </c>
      <c r="BD26" s="20">
        <f t="shared" si="4"/>
        <v>0</v>
      </c>
      <c r="BE26" s="56">
        <f t="shared" si="24"/>
        <v>0</v>
      </c>
      <c r="BF26" s="20">
        <f t="shared" si="25"/>
        <v>0</v>
      </c>
      <c r="BG26" s="20">
        <f t="shared" si="26"/>
        <v>0</v>
      </c>
      <c r="BH26" s="20">
        <f t="shared" si="27"/>
        <v>0</v>
      </c>
      <c r="BI26" s="20">
        <f t="shared" si="28"/>
        <v>0</v>
      </c>
      <c r="BJ26" s="56">
        <f t="shared" si="29"/>
        <v>0</v>
      </c>
      <c r="BK26" s="20">
        <f t="shared" si="31"/>
        <v>0</v>
      </c>
      <c r="BL26" s="20">
        <f t="shared" si="32"/>
        <v>0</v>
      </c>
      <c r="BM26" s="20">
        <f t="shared" si="33"/>
        <v>0</v>
      </c>
      <c r="BN26" s="20">
        <f t="shared" si="6"/>
        <v>0</v>
      </c>
      <c r="BO26" s="14">
        <f t="shared" si="36"/>
        <v>0</v>
      </c>
      <c r="BP26" s="17"/>
      <c r="BQ26" s="17"/>
    </row>
    <row r="27" spans="1:70" s="110" customFormat="1" ht="31.5" customHeight="1" x14ac:dyDescent="0.25">
      <c r="A27" s="278"/>
      <c r="B27" s="48" t="s">
        <v>34</v>
      </c>
      <c r="C27" s="50">
        <v>0</v>
      </c>
      <c r="D27" s="50">
        <v>0</v>
      </c>
      <c r="E27" s="50">
        <v>0</v>
      </c>
      <c r="F27" s="52">
        <v>0</v>
      </c>
      <c r="G27" s="115">
        <f t="shared" si="1"/>
        <v>0</v>
      </c>
      <c r="H27" s="115"/>
      <c r="I27" s="115"/>
      <c r="J27" s="115"/>
      <c r="K27" s="115"/>
      <c r="L27" s="115">
        <f t="shared" si="7"/>
        <v>0</v>
      </c>
      <c r="M27" s="115"/>
      <c r="N27" s="115"/>
      <c r="O27" s="115"/>
      <c r="P27" s="115"/>
      <c r="Q27" s="115">
        <f t="shared" si="8"/>
        <v>0</v>
      </c>
      <c r="R27" s="50">
        <v>0</v>
      </c>
      <c r="S27" s="50">
        <v>0</v>
      </c>
      <c r="T27" s="50">
        <v>0</v>
      </c>
      <c r="U27" s="50">
        <v>0</v>
      </c>
      <c r="V27" s="115">
        <f t="shared" si="9"/>
        <v>0</v>
      </c>
      <c r="W27" s="50">
        <v>0</v>
      </c>
      <c r="X27" s="50">
        <v>0</v>
      </c>
      <c r="Y27" s="50">
        <v>0</v>
      </c>
      <c r="Z27" s="50">
        <v>0</v>
      </c>
      <c r="AA27" s="115">
        <f t="shared" si="10"/>
        <v>0</v>
      </c>
      <c r="AB27" s="50">
        <v>0</v>
      </c>
      <c r="AC27" s="50">
        <v>0</v>
      </c>
      <c r="AD27" s="50">
        <v>0</v>
      </c>
      <c r="AE27" s="50">
        <v>0</v>
      </c>
      <c r="AF27" s="115">
        <f t="shared" si="34"/>
        <v>0</v>
      </c>
      <c r="AG27" s="50">
        <v>0</v>
      </c>
      <c r="AH27" s="50">
        <v>0</v>
      </c>
      <c r="AI27" s="50">
        <v>0</v>
      </c>
      <c r="AJ27" s="50">
        <v>0</v>
      </c>
      <c r="AK27" s="115">
        <f t="shared" si="35"/>
        <v>0</v>
      </c>
      <c r="AL27" s="20">
        <f t="shared" si="13"/>
        <v>0</v>
      </c>
      <c r="AM27" s="20">
        <f t="shared" si="14"/>
        <v>0</v>
      </c>
      <c r="AN27" s="20">
        <f t="shared" si="15"/>
        <v>0</v>
      </c>
      <c r="AO27" s="20">
        <f t="shared" si="16"/>
        <v>0</v>
      </c>
      <c r="AP27" s="56">
        <f t="shared" si="17"/>
        <v>0</v>
      </c>
      <c r="AQ27" s="20">
        <v>0</v>
      </c>
      <c r="AR27" s="20">
        <v>0</v>
      </c>
      <c r="AS27" s="20">
        <v>0</v>
      </c>
      <c r="AT27" s="20">
        <v>0</v>
      </c>
      <c r="AU27" s="56">
        <f t="shared" si="18"/>
        <v>0</v>
      </c>
      <c r="AV27" s="20">
        <f t="shared" si="19"/>
        <v>0</v>
      </c>
      <c r="AW27" s="20">
        <f t="shared" si="20"/>
        <v>0</v>
      </c>
      <c r="AX27" s="20">
        <f t="shared" si="21"/>
        <v>0</v>
      </c>
      <c r="AY27" s="20">
        <f t="shared" si="22"/>
        <v>0</v>
      </c>
      <c r="AZ27" s="56">
        <f t="shared" si="23"/>
        <v>0</v>
      </c>
      <c r="BA27" s="20">
        <f t="shared" si="101"/>
        <v>0</v>
      </c>
      <c r="BB27" s="20">
        <f t="shared" si="3"/>
        <v>0</v>
      </c>
      <c r="BC27" s="20">
        <f t="shared" si="3"/>
        <v>0</v>
      </c>
      <c r="BD27" s="20">
        <f t="shared" si="4"/>
        <v>0</v>
      </c>
      <c r="BE27" s="56">
        <f t="shared" si="24"/>
        <v>0</v>
      </c>
      <c r="BF27" s="20">
        <f t="shared" si="25"/>
        <v>0</v>
      </c>
      <c r="BG27" s="20">
        <f t="shared" si="26"/>
        <v>0</v>
      </c>
      <c r="BH27" s="20">
        <f t="shared" si="27"/>
        <v>0</v>
      </c>
      <c r="BI27" s="20">
        <f t="shared" si="28"/>
        <v>0</v>
      </c>
      <c r="BJ27" s="56">
        <f t="shared" si="29"/>
        <v>0</v>
      </c>
      <c r="BK27" s="20">
        <f t="shared" si="31"/>
        <v>0</v>
      </c>
      <c r="BL27" s="20">
        <f t="shared" si="32"/>
        <v>0</v>
      </c>
      <c r="BM27" s="20">
        <f t="shared" si="33"/>
        <v>0</v>
      </c>
      <c r="BN27" s="20">
        <f t="shared" si="6"/>
        <v>0</v>
      </c>
      <c r="BO27" s="14">
        <f t="shared" si="36"/>
        <v>0</v>
      </c>
      <c r="BP27" s="17"/>
      <c r="BQ27" s="17"/>
    </row>
    <row r="28" spans="1:70" s="110" customFormat="1" ht="14.25" x14ac:dyDescent="0.25">
      <c r="A28" s="278"/>
      <c r="B28" s="48" t="s">
        <v>61</v>
      </c>
      <c r="C28" s="50">
        <v>0</v>
      </c>
      <c r="D28" s="50">
        <v>0</v>
      </c>
      <c r="E28" s="50">
        <v>0</v>
      </c>
      <c r="F28" s="52">
        <v>0</v>
      </c>
      <c r="G28" s="115">
        <f t="shared" si="1"/>
        <v>0</v>
      </c>
      <c r="H28" s="115"/>
      <c r="I28" s="115"/>
      <c r="J28" s="115"/>
      <c r="K28" s="115"/>
      <c r="L28" s="115">
        <f t="shared" si="7"/>
        <v>0</v>
      </c>
      <c r="M28" s="115"/>
      <c r="N28" s="115"/>
      <c r="O28" s="115"/>
      <c r="P28" s="115"/>
      <c r="Q28" s="115">
        <f t="shared" si="8"/>
        <v>0</v>
      </c>
      <c r="R28" s="50">
        <v>0</v>
      </c>
      <c r="S28" s="50">
        <v>0</v>
      </c>
      <c r="T28" s="50">
        <v>0</v>
      </c>
      <c r="U28" s="50">
        <v>0</v>
      </c>
      <c r="V28" s="115">
        <f t="shared" si="9"/>
        <v>0</v>
      </c>
      <c r="W28" s="50">
        <v>0</v>
      </c>
      <c r="X28" s="50">
        <v>0</v>
      </c>
      <c r="Y28" s="50">
        <v>0</v>
      </c>
      <c r="Z28" s="50">
        <v>0</v>
      </c>
      <c r="AA28" s="115">
        <f t="shared" si="10"/>
        <v>0</v>
      </c>
      <c r="AB28" s="50">
        <v>0</v>
      </c>
      <c r="AC28" s="50">
        <v>0</v>
      </c>
      <c r="AD28" s="50">
        <v>0</v>
      </c>
      <c r="AE28" s="50">
        <v>0</v>
      </c>
      <c r="AF28" s="115">
        <f t="shared" si="34"/>
        <v>0</v>
      </c>
      <c r="AG28" s="50">
        <v>0</v>
      </c>
      <c r="AH28" s="50">
        <v>0</v>
      </c>
      <c r="AI28" s="50">
        <v>0</v>
      </c>
      <c r="AJ28" s="50">
        <v>0</v>
      </c>
      <c r="AK28" s="115">
        <f t="shared" si="35"/>
        <v>0</v>
      </c>
      <c r="AL28" s="20">
        <f t="shared" si="13"/>
        <v>0</v>
      </c>
      <c r="AM28" s="20">
        <f t="shared" si="14"/>
        <v>0</v>
      </c>
      <c r="AN28" s="20">
        <f t="shared" si="15"/>
        <v>0</v>
      </c>
      <c r="AO28" s="20">
        <f t="shared" si="16"/>
        <v>0</v>
      </c>
      <c r="AP28" s="56">
        <f t="shared" si="17"/>
        <v>0</v>
      </c>
      <c r="AQ28" s="20">
        <v>0</v>
      </c>
      <c r="AR28" s="20">
        <v>0</v>
      </c>
      <c r="AS28" s="20">
        <v>0</v>
      </c>
      <c r="AT28" s="20">
        <v>0</v>
      </c>
      <c r="AU28" s="56">
        <f t="shared" si="18"/>
        <v>0</v>
      </c>
      <c r="AV28" s="20">
        <f t="shared" si="19"/>
        <v>0</v>
      </c>
      <c r="AW28" s="20">
        <f t="shared" si="20"/>
        <v>0</v>
      </c>
      <c r="AX28" s="20">
        <f t="shared" si="21"/>
        <v>0</v>
      </c>
      <c r="AY28" s="20">
        <f t="shared" si="22"/>
        <v>0</v>
      </c>
      <c r="AZ28" s="56">
        <f t="shared" si="23"/>
        <v>0</v>
      </c>
      <c r="BA28" s="20">
        <f t="shared" si="101"/>
        <v>0</v>
      </c>
      <c r="BB28" s="20">
        <f t="shared" si="3"/>
        <v>0</v>
      </c>
      <c r="BC28" s="20">
        <f t="shared" si="3"/>
        <v>0</v>
      </c>
      <c r="BD28" s="20">
        <f t="shared" si="4"/>
        <v>0</v>
      </c>
      <c r="BE28" s="56">
        <f t="shared" si="24"/>
        <v>0</v>
      </c>
      <c r="BF28" s="20">
        <f t="shared" si="25"/>
        <v>0</v>
      </c>
      <c r="BG28" s="20">
        <f t="shared" si="26"/>
        <v>0</v>
      </c>
      <c r="BH28" s="20">
        <f t="shared" si="27"/>
        <v>0</v>
      </c>
      <c r="BI28" s="20">
        <f t="shared" si="28"/>
        <v>0</v>
      </c>
      <c r="BJ28" s="56">
        <f t="shared" si="29"/>
        <v>0</v>
      </c>
      <c r="BK28" s="20">
        <f t="shared" si="31"/>
        <v>0</v>
      </c>
      <c r="BL28" s="20">
        <f t="shared" si="32"/>
        <v>0</v>
      </c>
      <c r="BM28" s="20">
        <f t="shared" si="33"/>
        <v>0</v>
      </c>
      <c r="BN28" s="20">
        <f t="shared" si="6"/>
        <v>0</v>
      </c>
      <c r="BO28" s="14">
        <f t="shared" si="36"/>
        <v>0</v>
      </c>
      <c r="BP28" s="17"/>
      <c r="BQ28" s="17"/>
    </row>
    <row r="29" spans="1:70" s="110" customFormat="1" ht="14.25" x14ac:dyDescent="0.25">
      <c r="A29" s="374"/>
      <c r="B29" s="48" t="s">
        <v>62</v>
      </c>
      <c r="C29" s="50">
        <v>0</v>
      </c>
      <c r="D29" s="50">
        <v>0</v>
      </c>
      <c r="E29" s="50">
        <v>0</v>
      </c>
      <c r="F29" s="52">
        <v>0</v>
      </c>
      <c r="G29" s="115">
        <f t="shared" si="1"/>
        <v>0</v>
      </c>
      <c r="H29" s="115"/>
      <c r="I29" s="115"/>
      <c r="J29" s="115"/>
      <c r="K29" s="115"/>
      <c r="L29" s="115">
        <f t="shared" si="7"/>
        <v>0</v>
      </c>
      <c r="M29" s="115"/>
      <c r="N29" s="115"/>
      <c r="O29" s="115"/>
      <c r="P29" s="115"/>
      <c r="Q29" s="115">
        <f t="shared" si="8"/>
        <v>0</v>
      </c>
      <c r="R29" s="50">
        <v>0</v>
      </c>
      <c r="S29" s="50">
        <v>0</v>
      </c>
      <c r="T29" s="50">
        <v>0</v>
      </c>
      <c r="U29" s="50">
        <v>0</v>
      </c>
      <c r="V29" s="115">
        <f t="shared" si="9"/>
        <v>0</v>
      </c>
      <c r="W29" s="50">
        <v>0</v>
      </c>
      <c r="X29" s="50">
        <v>0</v>
      </c>
      <c r="Y29" s="50">
        <v>0</v>
      </c>
      <c r="Z29" s="50">
        <v>0</v>
      </c>
      <c r="AA29" s="115">
        <f t="shared" si="10"/>
        <v>0</v>
      </c>
      <c r="AB29" s="50">
        <v>0</v>
      </c>
      <c r="AC29" s="50">
        <v>0</v>
      </c>
      <c r="AD29" s="50">
        <v>0</v>
      </c>
      <c r="AE29" s="50">
        <v>0</v>
      </c>
      <c r="AF29" s="115">
        <f t="shared" si="34"/>
        <v>0</v>
      </c>
      <c r="AG29" s="50">
        <v>0</v>
      </c>
      <c r="AH29" s="50">
        <v>0</v>
      </c>
      <c r="AI29" s="50">
        <v>0</v>
      </c>
      <c r="AJ29" s="50">
        <v>0</v>
      </c>
      <c r="AK29" s="115">
        <f t="shared" si="35"/>
        <v>0</v>
      </c>
      <c r="AL29" s="20">
        <f t="shared" si="13"/>
        <v>0</v>
      </c>
      <c r="AM29" s="20">
        <f t="shared" si="14"/>
        <v>0</v>
      </c>
      <c r="AN29" s="20">
        <f t="shared" si="15"/>
        <v>0</v>
      </c>
      <c r="AO29" s="20">
        <f t="shared" si="16"/>
        <v>0</v>
      </c>
      <c r="AP29" s="56">
        <f t="shared" si="17"/>
        <v>0</v>
      </c>
      <c r="AQ29" s="20">
        <v>0</v>
      </c>
      <c r="AR29" s="20">
        <v>0</v>
      </c>
      <c r="AS29" s="20">
        <v>0</v>
      </c>
      <c r="AT29" s="20">
        <v>0</v>
      </c>
      <c r="AU29" s="56">
        <f t="shared" si="18"/>
        <v>0</v>
      </c>
      <c r="AV29" s="20">
        <f t="shared" si="19"/>
        <v>0</v>
      </c>
      <c r="AW29" s="20">
        <f t="shared" si="20"/>
        <v>0</v>
      </c>
      <c r="AX29" s="20">
        <f t="shared" si="21"/>
        <v>0</v>
      </c>
      <c r="AY29" s="20">
        <f t="shared" si="22"/>
        <v>0</v>
      </c>
      <c r="AZ29" s="56">
        <f t="shared" si="23"/>
        <v>0</v>
      </c>
      <c r="BA29" s="20">
        <f t="shared" si="101"/>
        <v>0</v>
      </c>
      <c r="BB29" s="20">
        <f t="shared" si="3"/>
        <v>0</v>
      </c>
      <c r="BC29" s="20">
        <f t="shared" si="3"/>
        <v>0</v>
      </c>
      <c r="BD29" s="20">
        <f t="shared" si="4"/>
        <v>0</v>
      </c>
      <c r="BE29" s="56">
        <f t="shared" si="24"/>
        <v>0</v>
      </c>
      <c r="BF29" s="20">
        <f t="shared" si="25"/>
        <v>0</v>
      </c>
      <c r="BG29" s="20">
        <f t="shared" si="26"/>
        <v>0</v>
      </c>
      <c r="BH29" s="20">
        <f t="shared" si="27"/>
        <v>0</v>
      </c>
      <c r="BI29" s="20">
        <f t="shared" si="28"/>
        <v>0</v>
      </c>
      <c r="BJ29" s="56">
        <f t="shared" si="29"/>
        <v>0</v>
      </c>
      <c r="BK29" s="20">
        <f t="shared" si="31"/>
        <v>0</v>
      </c>
      <c r="BL29" s="20">
        <f t="shared" si="32"/>
        <v>0</v>
      </c>
      <c r="BM29" s="20">
        <f t="shared" si="33"/>
        <v>0</v>
      </c>
      <c r="BN29" s="20">
        <f t="shared" si="6"/>
        <v>0</v>
      </c>
      <c r="BO29" s="14">
        <f t="shared" si="36"/>
        <v>0</v>
      </c>
      <c r="BP29" s="17"/>
      <c r="BQ29" s="17"/>
    </row>
    <row r="30" spans="1:70" s="141" customFormat="1" ht="14.25" x14ac:dyDescent="0.25">
      <c r="A30" s="277" t="s">
        <v>35</v>
      </c>
      <c r="B30" s="199"/>
      <c r="C30" s="203">
        <f>SUM(C31:C32)</f>
        <v>0</v>
      </c>
      <c r="D30" s="203">
        <f t="shared" ref="D30" si="102">SUM(D31:D32)</f>
        <v>0</v>
      </c>
      <c r="E30" s="203">
        <f t="shared" ref="E30" si="103">SUM(E31:E32)</f>
        <v>0</v>
      </c>
      <c r="F30" s="203">
        <f t="shared" ref="F30" si="104">SUM(F31:F32)</f>
        <v>0</v>
      </c>
      <c r="G30" s="203">
        <f t="shared" ref="G30" si="105">SUM(G31:G32)</f>
        <v>0</v>
      </c>
      <c r="H30" s="203">
        <f t="shared" ref="H30" si="106">SUM(H31:H32)</f>
        <v>0</v>
      </c>
      <c r="I30" s="203">
        <f t="shared" ref="I30" si="107">SUM(I31:I32)</f>
        <v>0</v>
      </c>
      <c r="J30" s="203">
        <f t="shared" ref="J30" si="108">SUM(J31:J32)</f>
        <v>0</v>
      </c>
      <c r="K30" s="203">
        <f t="shared" ref="K30" si="109">SUM(K31:K32)</f>
        <v>0</v>
      </c>
      <c r="L30" s="203">
        <f t="shared" ref="L30" si="110">SUM(L31:L32)</f>
        <v>0</v>
      </c>
      <c r="M30" s="203">
        <f t="shared" ref="M30" si="111">SUM(M31:M32)</f>
        <v>0</v>
      </c>
      <c r="N30" s="203">
        <f t="shared" ref="N30" si="112">SUM(N31:N32)</f>
        <v>0</v>
      </c>
      <c r="O30" s="203">
        <f t="shared" ref="O30" si="113">SUM(O31:O32)</f>
        <v>0</v>
      </c>
      <c r="P30" s="203">
        <f t="shared" ref="P30" si="114">SUM(P31:P32)</f>
        <v>0</v>
      </c>
      <c r="Q30" s="203">
        <f t="shared" ref="Q30" si="115">SUM(Q31:Q32)</f>
        <v>0</v>
      </c>
      <c r="R30" s="203">
        <f t="shared" ref="R30" si="116">SUM(R31:R32)</f>
        <v>0</v>
      </c>
      <c r="S30" s="203">
        <f t="shared" ref="S30" si="117">SUM(S31:S32)</f>
        <v>0</v>
      </c>
      <c r="T30" s="203">
        <f t="shared" ref="T30" si="118">SUM(T31:T32)</f>
        <v>0</v>
      </c>
      <c r="U30" s="203">
        <f t="shared" ref="U30" si="119">SUM(U31:U32)</f>
        <v>0</v>
      </c>
      <c r="V30" s="203">
        <f t="shared" ref="V30" si="120">SUM(V31:V32)</f>
        <v>0</v>
      </c>
      <c r="W30" s="203">
        <f t="shared" ref="W30" si="121">SUM(W31:W32)</f>
        <v>0</v>
      </c>
      <c r="X30" s="203">
        <f t="shared" ref="X30" si="122">SUM(X31:X32)</f>
        <v>0</v>
      </c>
      <c r="Y30" s="203">
        <f t="shared" ref="Y30" si="123">SUM(Y31:Y32)</f>
        <v>0</v>
      </c>
      <c r="Z30" s="203">
        <f t="shared" ref="Z30" si="124">SUM(Z31:Z32)</f>
        <v>0</v>
      </c>
      <c r="AA30" s="203">
        <f t="shared" ref="AA30" si="125">SUM(AA31:AA32)</f>
        <v>0</v>
      </c>
      <c r="AB30" s="203">
        <f t="shared" ref="AB30" si="126">SUM(AB31:AB32)</f>
        <v>0</v>
      </c>
      <c r="AC30" s="203">
        <f t="shared" ref="AC30" si="127">SUM(AC31:AC32)</f>
        <v>0</v>
      </c>
      <c r="AD30" s="203">
        <f t="shared" ref="AD30" si="128">SUM(AD31:AD32)</f>
        <v>0</v>
      </c>
      <c r="AE30" s="203">
        <f t="shared" ref="AE30" si="129">SUM(AE31:AE32)</f>
        <v>0</v>
      </c>
      <c r="AF30" s="203">
        <f t="shared" ref="AF30" si="130">SUM(AF31:AF32)</f>
        <v>0</v>
      </c>
      <c r="AG30" s="203">
        <f t="shared" ref="AG30" si="131">SUM(AG31:AG32)</f>
        <v>0</v>
      </c>
      <c r="AH30" s="203">
        <f t="shared" ref="AH30" si="132">SUM(AH31:AH32)</f>
        <v>0</v>
      </c>
      <c r="AI30" s="203">
        <f t="shared" ref="AI30" si="133">SUM(AI31:AI32)</f>
        <v>0</v>
      </c>
      <c r="AJ30" s="203">
        <f t="shared" ref="AJ30" si="134">SUM(AJ31:AJ32)</f>
        <v>0</v>
      </c>
      <c r="AK30" s="203">
        <f t="shared" ref="AK30" si="135">SUM(AK31:AK32)</f>
        <v>0</v>
      </c>
      <c r="AL30" s="203">
        <f t="shared" ref="AL30" si="136">SUM(AL31:AL32)</f>
        <v>0</v>
      </c>
      <c r="AM30" s="203">
        <f t="shared" ref="AM30" si="137">SUM(AM31:AM32)</f>
        <v>0</v>
      </c>
      <c r="AN30" s="203">
        <f t="shared" ref="AN30" si="138">SUM(AN31:AN32)</f>
        <v>0</v>
      </c>
      <c r="AO30" s="203">
        <f t="shared" ref="AO30" si="139">SUM(AO31:AO32)</f>
        <v>0</v>
      </c>
      <c r="AP30" s="203">
        <f t="shared" ref="AP30" si="140">SUM(AP31:AP32)</f>
        <v>0</v>
      </c>
      <c r="AQ30" s="203">
        <f t="shared" ref="AQ30" si="141">SUM(AQ31:AQ32)</f>
        <v>0</v>
      </c>
      <c r="AR30" s="203">
        <f t="shared" ref="AR30" si="142">SUM(AR31:AR32)</f>
        <v>0</v>
      </c>
      <c r="AS30" s="203">
        <f t="shared" ref="AS30" si="143">SUM(AS31:AS32)</f>
        <v>0</v>
      </c>
      <c r="AT30" s="203">
        <f t="shared" ref="AT30" si="144">SUM(AT31:AT32)</f>
        <v>0</v>
      </c>
      <c r="AU30" s="203">
        <f t="shared" ref="AU30" si="145">SUM(AU31:AU32)</f>
        <v>0</v>
      </c>
      <c r="AV30" s="203">
        <f t="shared" ref="AV30" si="146">SUM(AV31:AV32)</f>
        <v>0</v>
      </c>
      <c r="AW30" s="203">
        <f t="shared" ref="AW30" si="147">SUM(AW31:AW32)</f>
        <v>0</v>
      </c>
      <c r="AX30" s="203">
        <f t="shared" ref="AX30" si="148">SUM(AX31:AX32)</f>
        <v>0</v>
      </c>
      <c r="AY30" s="203">
        <f t="shared" ref="AY30" si="149">SUM(AY31:AY32)</f>
        <v>0</v>
      </c>
      <c r="AZ30" s="203">
        <f t="shared" ref="AZ30" si="150">SUM(AZ31:AZ32)</f>
        <v>0</v>
      </c>
      <c r="BA30" s="203">
        <f t="shared" ref="BA30" si="151">SUM(BA31:BA32)</f>
        <v>0</v>
      </c>
      <c r="BB30" s="203">
        <f t="shared" ref="BB30" si="152">SUM(BB31:BB32)</f>
        <v>0</v>
      </c>
      <c r="BC30" s="203">
        <f t="shared" ref="BC30" si="153">SUM(BC31:BC32)</f>
        <v>0</v>
      </c>
      <c r="BD30" s="203">
        <f t="shared" ref="BD30" si="154">SUM(BD31:BD32)</f>
        <v>0</v>
      </c>
      <c r="BE30" s="203">
        <f t="shared" ref="BE30" si="155">SUM(BE31:BE32)</f>
        <v>0</v>
      </c>
      <c r="BF30" s="203">
        <f t="shared" ref="BF30" si="156">SUM(BF31:BF32)</f>
        <v>0</v>
      </c>
      <c r="BG30" s="203">
        <f t="shared" ref="BG30" si="157">SUM(BG31:BG32)</f>
        <v>0</v>
      </c>
      <c r="BH30" s="203">
        <f t="shared" ref="BH30" si="158">SUM(BH31:BH32)</f>
        <v>0</v>
      </c>
      <c r="BI30" s="203">
        <f t="shared" ref="BI30" si="159">SUM(BI31:BI32)</f>
        <v>0</v>
      </c>
      <c r="BJ30" s="203">
        <f t="shared" ref="BJ30" si="160">SUM(BJ31:BJ32)</f>
        <v>0</v>
      </c>
      <c r="BK30" s="203">
        <f t="shared" ref="BK30" si="161">SUM(BK31:BK32)</f>
        <v>0</v>
      </c>
      <c r="BL30" s="203">
        <f t="shared" ref="BL30" si="162">SUM(BL31:BL32)</f>
        <v>0</v>
      </c>
      <c r="BM30" s="203">
        <f t="shared" ref="BM30" si="163">SUM(BM31:BM32)</f>
        <v>0</v>
      </c>
      <c r="BN30" s="203">
        <f t="shared" ref="BN30" si="164">SUM(BN31:BN32)</f>
        <v>0</v>
      </c>
      <c r="BO30" s="203">
        <f t="shared" ref="BO30" si="165">SUM(BO31:BO32)</f>
        <v>0</v>
      </c>
      <c r="BP30" s="24"/>
      <c r="BQ30" s="24"/>
      <c r="BR30" s="181"/>
    </row>
    <row r="31" spans="1:70" s="110" customFormat="1" ht="28.5" customHeight="1" x14ac:dyDescent="0.25">
      <c r="A31" s="278"/>
      <c r="B31" s="48" t="s">
        <v>63</v>
      </c>
      <c r="C31" s="50">
        <v>0</v>
      </c>
      <c r="D31" s="50">
        <v>0</v>
      </c>
      <c r="E31" s="50">
        <v>0</v>
      </c>
      <c r="F31" s="52">
        <v>0</v>
      </c>
      <c r="G31" s="115">
        <f t="shared" si="1"/>
        <v>0</v>
      </c>
      <c r="H31" s="115"/>
      <c r="I31" s="115"/>
      <c r="J31" s="115"/>
      <c r="K31" s="115"/>
      <c r="L31" s="115">
        <f t="shared" si="7"/>
        <v>0</v>
      </c>
      <c r="M31" s="115"/>
      <c r="N31" s="115"/>
      <c r="O31" s="115"/>
      <c r="P31" s="115"/>
      <c r="Q31" s="115">
        <f t="shared" si="8"/>
        <v>0</v>
      </c>
      <c r="R31" s="50">
        <v>0</v>
      </c>
      <c r="S31" s="50">
        <v>0</v>
      </c>
      <c r="T31" s="50">
        <v>0</v>
      </c>
      <c r="U31" s="50">
        <v>0</v>
      </c>
      <c r="V31" s="115">
        <f t="shared" si="9"/>
        <v>0</v>
      </c>
      <c r="W31" s="50">
        <v>0</v>
      </c>
      <c r="X31" s="50">
        <v>0</v>
      </c>
      <c r="Y31" s="50">
        <v>0</v>
      </c>
      <c r="Z31" s="50">
        <v>0</v>
      </c>
      <c r="AA31" s="115">
        <f t="shared" si="10"/>
        <v>0</v>
      </c>
      <c r="AB31" s="50">
        <v>0</v>
      </c>
      <c r="AC31" s="50">
        <v>0</v>
      </c>
      <c r="AD31" s="50">
        <v>0</v>
      </c>
      <c r="AE31" s="50">
        <v>0</v>
      </c>
      <c r="AF31" s="115">
        <f t="shared" si="11"/>
        <v>0</v>
      </c>
      <c r="AG31" s="50">
        <v>0</v>
      </c>
      <c r="AH31" s="50">
        <v>0</v>
      </c>
      <c r="AI31" s="50">
        <v>0</v>
      </c>
      <c r="AJ31" s="50">
        <v>0</v>
      </c>
      <c r="AK31" s="115">
        <f t="shared" si="12"/>
        <v>0</v>
      </c>
      <c r="AL31" s="20">
        <f t="shared" si="13"/>
        <v>0</v>
      </c>
      <c r="AM31" s="20">
        <f t="shared" si="14"/>
        <v>0</v>
      </c>
      <c r="AN31" s="20">
        <f t="shared" si="15"/>
        <v>0</v>
      </c>
      <c r="AO31" s="20">
        <f t="shared" si="16"/>
        <v>0</v>
      </c>
      <c r="AP31" s="56">
        <f t="shared" si="17"/>
        <v>0</v>
      </c>
      <c r="AQ31" s="20">
        <v>0</v>
      </c>
      <c r="AR31" s="20">
        <v>0</v>
      </c>
      <c r="AS31" s="20">
        <v>0</v>
      </c>
      <c r="AT31" s="20">
        <v>0</v>
      </c>
      <c r="AU31" s="56">
        <f t="shared" si="18"/>
        <v>0</v>
      </c>
      <c r="AV31" s="20">
        <f t="shared" si="19"/>
        <v>0</v>
      </c>
      <c r="AW31" s="20">
        <f t="shared" si="20"/>
        <v>0</v>
      </c>
      <c r="AX31" s="20">
        <f t="shared" si="21"/>
        <v>0</v>
      </c>
      <c r="AY31" s="20">
        <f t="shared" si="22"/>
        <v>0</v>
      </c>
      <c r="AZ31" s="56">
        <f t="shared" si="23"/>
        <v>0</v>
      </c>
      <c r="BA31" s="20">
        <f t="shared" si="101"/>
        <v>0</v>
      </c>
      <c r="BB31" s="20">
        <f t="shared" si="3"/>
        <v>0</v>
      </c>
      <c r="BC31" s="20">
        <f t="shared" si="3"/>
        <v>0</v>
      </c>
      <c r="BD31" s="20">
        <f t="shared" si="4"/>
        <v>0</v>
      </c>
      <c r="BE31" s="56">
        <f t="shared" si="24"/>
        <v>0</v>
      </c>
      <c r="BF31" s="20">
        <f t="shared" si="25"/>
        <v>0</v>
      </c>
      <c r="BG31" s="20">
        <f t="shared" si="26"/>
        <v>0</v>
      </c>
      <c r="BH31" s="20">
        <f t="shared" si="27"/>
        <v>0</v>
      </c>
      <c r="BI31" s="20">
        <f t="shared" si="28"/>
        <v>0</v>
      </c>
      <c r="BJ31" s="56">
        <f t="shared" si="29"/>
        <v>0</v>
      </c>
      <c r="BK31" s="20">
        <f t="shared" si="31"/>
        <v>0</v>
      </c>
      <c r="BL31" s="20">
        <f t="shared" si="32"/>
        <v>0</v>
      </c>
      <c r="BM31" s="20">
        <f t="shared" si="33"/>
        <v>0</v>
      </c>
      <c r="BN31" s="20">
        <f t="shared" si="6"/>
        <v>0</v>
      </c>
      <c r="BO31" s="14">
        <f t="shared" si="30"/>
        <v>0</v>
      </c>
      <c r="BP31" s="17"/>
      <c r="BQ31" s="17"/>
    </row>
    <row r="32" spans="1:70" s="110" customFormat="1" ht="14.25" x14ac:dyDescent="0.25">
      <c r="A32" s="374"/>
      <c r="B32" s="48" t="s">
        <v>36</v>
      </c>
      <c r="C32" s="50">
        <v>0</v>
      </c>
      <c r="D32" s="50">
        <v>0</v>
      </c>
      <c r="E32" s="50">
        <v>0</v>
      </c>
      <c r="F32" s="52">
        <v>0</v>
      </c>
      <c r="G32" s="115">
        <f t="shared" si="1"/>
        <v>0</v>
      </c>
      <c r="H32" s="115"/>
      <c r="I32" s="115"/>
      <c r="J32" s="115"/>
      <c r="K32" s="115"/>
      <c r="L32" s="115">
        <f t="shared" si="7"/>
        <v>0</v>
      </c>
      <c r="M32" s="115"/>
      <c r="N32" s="115"/>
      <c r="O32" s="115"/>
      <c r="P32" s="115"/>
      <c r="Q32" s="115">
        <f t="shared" si="8"/>
        <v>0</v>
      </c>
      <c r="R32" s="50">
        <v>0</v>
      </c>
      <c r="S32" s="50">
        <v>0</v>
      </c>
      <c r="T32" s="50">
        <v>0</v>
      </c>
      <c r="U32" s="50">
        <v>0</v>
      </c>
      <c r="V32" s="115">
        <f t="shared" si="9"/>
        <v>0</v>
      </c>
      <c r="W32" s="50">
        <v>0</v>
      </c>
      <c r="X32" s="50">
        <v>0</v>
      </c>
      <c r="Y32" s="50">
        <v>0</v>
      </c>
      <c r="Z32" s="50">
        <v>0</v>
      </c>
      <c r="AA32" s="115">
        <f t="shared" si="10"/>
        <v>0</v>
      </c>
      <c r="AB32" s="50">
        <v>0</v>
      </c>
      <c r="AC32" s="50">
        <v>0</v>
      </c>
      <c r="AD32" s="50">
        <v>0</v>
      </c>
      <c r="AE32" s="50">
        <v>0</v>
      </c>
      <c r="AF32" s="115">
        <f t="shared" si="11"/>
        <v>0</v>
      </c>
      <c r="AG32" s="50">
        <v>0</v>
      </c>
      <c r="AH32" s="50">
        <v>0</v>
      </c>
      <c r="AI32" s="50">
        <v>0</v>
      </c>
      <c r="AJ32" s="50">
        <v>0</v>
      </c>
      <c r="AK32" s="115">
        <f t="shared" si="12"/>
        <v>0</v>
      </c>
      <c r="AL32" s="20">
        <f t="shared" si="13"/>
        <v>0</v>
      </c>
      <c r="AM32" s="20">
        <f t="shared" si="14"/>
        <v>0</v>
      </c>
      <c r="AN32" s="20">
        <f t="shared" si="15"/>
        <v>0</v>
      </c>
      <c r="AO32" s="20">
        <f t="shared" si="16"/>
        <v>0</v>
      </c>
      <c r="AP32" s="56">
        <f t="shared" si="17"/>
        <v>0</v>
      </c>
      <c r="AQ32" s="20">
        <v>0</v>
      </c>
      <c r="AR32" s="20">
        <v>0</v>
      </c>
      <c r="AS32" s="20">
        <v>0</v>
      </c>
      <c r="AT32" s="20">
        <v>0</v>
      </c>
      <c r="AU32" s="56">
        <f t="shared" si="18"/>
        <v>0</v>
      </c>
      <c r="AV32" s="20">
        <f t="shared" si="19"/>
        <v>0</v>
      </c>
      <c r="AW32" s="20">
        <f t="shared" si="20"/>
        <v>0</v>
      </c>
      <c r="AX32" s="20">
        <f t="shared" si="21"/>
        <v>0</v>
      </c>
      <c r="AY32" s="20">
        <f t="shared" si="22"/>
        <v>0</v>
      </c>
      <c r="AZ32" s="56">
        <f t="shared" si="23"/>
        <v>0</v>
      </c>
      <c r="BA32" s="20">
        <f t="shared" si="101"/>
        <v>0</v>
      </c>
      <c r="BB32" s="20">
        <f t="shared" si="3"/>
        <v>0</v>
      </c>
      <c r="BC32" s="20">
        <f t="shared" si="3"/>
        <v>0</v>
      </c>
      <c r="BD32" s="20">
        <f t="shared" si="4"/>
        <v>0</v>
      </c>
      <c r="BE32" s="56">
        <f t="shared" si="24"/>
        <v>0</v>
      </c>
      <c r="BF32" s="20">
        <f t="shared" si="25"/>
        <v>0</v>
      </c>
      <c r="BG32" s="20">
        <f t="shared" si="26"/>
        <v>0</v>
      </c>
      <c r="BH32" s="20">
        <f t="shared" si="27"/>
        <v>0</v>
      </c>
      <c r="BI32" s="20">
        <f t="shared" si="28"/>
        <v>0</v>
      </c>
      <c r="BJ32" s="56">
        <f t="shared" si="29"/>
        <v>0</v>
      </c>
      <c r="BK32" s="20">
        <f t="shared" si="31"/>
        <v>0</v>
      </c>
      <c r="BL32" s="20">
        <f t="shared" si="32"/>
        <v>0</v>
      </c>
      <c r="BM32" s="20">
        <f t="shared" si="33"/>
        <v>0</v>
      </c>
      <c r="BN32" s="20">
        <f t="shared" si="6"/>
        <v>0</v>
      </c>
      <c r="BO32" s="14">
        <f t="shared" si="30"/>
        <v>0</v>
      </c>
      <c r="BP32" s="17"/>
      <c r="BQ32" s="17"/>
    </row>
    <row r="33" spans="1:70" s="141" customFormat="1" ht="14.25" x14ac:dyDescent="0.25">
      <c r="A33" s="277" t="s">
        <v>91</v>
      </c>
      <c r="B33" s="48"/>
      <c r="C33" s="203">
        <f>SUM(C34:C36)</f>
        <v>8700</v>
      </c>
      <c r="D33" s="203">
        <f>SUM(D34:D36)</f>
        <v>8798</v>
      </c>
      <c r="E33" s="203">
        <f t="shared" ref="E33" si="166">SUM(E34:E36)</f>
        <v>8798</v>
      </c>
      <c r="F33" s="203">
        <f t="shared" ref="F33" si="167">SUM(F34:F36)</f>
        <v>0</v>
      </c>
      <c r="G33" s="203">
        <f t="shared" ref="G33" si="168">SUM(G34:G36)</f>
        <v>26296</v>
      </c>
      <c r="H33" s="203">
        <f t="shared" ref="H33" si="169">SUM(H34:H36)</f>
        <v>0</v>
      </c>
      <c r="I33" s="203">
        <f t="shared" ref="I33" si="170">SUM(I34:I36)</f>
        <v>0</v>
      </c>
      <c r="J33" s="203">
        <f t="shared" ref="J33" si="171">SUM(J34:J36)</f>
        <v>0</v>
      </c>
      <c r="K33" s="203">
        <f t="shared" ref="K33" si="172">SUM(K34:K36)</f>
        <v>0</v>
      </c>
      <c r="L33" s="203">
        <f t="shared" ref="L33" si="173">SUM(L34:L36)</f>
        <v>0</v>
      </c>
      <c r="M33" s="203">
        <f t="shared" ref="M33" si="174">SUM(M34:M36)</f>
        <v>0</v>
      </c>
      <c r="N33" s="203">
        <f t="shared" ref="N33" si="175">SUM(N34:N36)</f>
        <v>0</v>
      </c>
      <c r="O33" s="203">
        <f t="shared" ref="O33" si="176">SUM(O34:O36)</f>
        <v>0</v>
      </c>
      <c r="P33" s="203">
        <f t="shared" ref="P33" si="177">SUM(P34:P36)</f>
        <v>0</v>
      </c>
      <c r="Q33" s="203">
        <f t="shared" ref="Q33" si="178">SUM(Q34:Q36)</f>
        <v>0</v>
      </c>
      <c r="R33" s="203">
        <f t="shared" ref="R33" si="179">SUM(R34:R36)</f>
        <v>0</v>
      </c>
      <c r="S33" s="203">
        <f t="shared" ref="S33" si="180">SUM(S34:S36)</f>
        <v>0</v>
      </c>
      <c r="T33" s="203">
        <f t="shared" ref="T33" si="181">SUM(T34:T36)</f>
        <v>0</v>
      </c>
      <c r="U33" s="203">
        <f t="shared" ref="U33" si="182">SUM(U34:U36)</f>
        <v>0</v>
      </c>
      <c r="V33" s="203">
        <f t="shared" ref="V33" si="183">SUM(V34:V36)</f>
        <v>0</v>
      </c>
      <c r="W33" s="203">
        <f t="shared" ref="W33" si="184">SUM(W34:W36)</f>
        <v>0</v>
      </c>
      <c r="X33" s="203">
        <f t="shared" ref="X33" si="185">SUM(X34:X36)</f>
        <v>0</v>
      </c>
      <c r="Y33" s="203">
        <f t="shared" ref="Y33" si="186">SUM(Y34:Y36)</f>
        <v>0</v>
      </c>
      <c r="Z33" s="203">
        <f t="shared" ref="Z33" si="187">SUM(Z34:Z36)</f>
        <v>0</v>
      </c>
      <c r="AA33" s="203">
        <f t="shared" ref="AA33" si="188">SUM(AA34:AA36)</f>
        <v>0</v>
      </c>
      <c r="AB33" s="203">
        <f t="shared" ref="AB33" si="189">SUM(AB34:AB36)</f>
        <v>0</v>
      </c>
      <c r="AC33" s="203">
        <f t="shared" ref="AC33" si="190">SUM(AC34:AC36)</f>
        <v>0</v>
      </c>
      <c r="AD33" s="203">
        <f t="shared" ref="AD33" si="191">SUM(AD34:AD36)</f>
        <v>0</v>
      </c>
      <c r="AE33" s="203">
        <f t="shared" ref="AE33" si="192">SUM(AE34:AE36)</f>
        <v>0</v>
      </c>
      <c r="AF33" s="203">
        <f t="shared" ref="AF33" si="193">SUM(AF34:AF36)</f>
        <v>0</v>
      </c>
      <c r="AG33" s="203">
        <f t="shared" ref="AG33" si="194">SUM(AG34:AG36)</f>
        <v>0</v>
      </c>
      <c r="AH33" s="203">
        <f t="shared" ref="AH33" si="195">SUM(AH34:AH36)</f>
        <v>0</v>
      </c>
      <c r="AI33" s="203">
        <f t="shared" ref="AI33" si="196">SUM(AI34:AI36)</f>
        <v>0</v>
      </c>
      <c r="AJ33" s="203">
        <f t="shared" ref="AJ33" si="197">SUM(AJ34:AJ36)</f>
        <v>0</v>
      </c>
      <c r="AK33" s="203">
        <f t="shared" ref="AK33" si="198">SUM(AK34:AK36)</f>
        <v>0</v>
      </c>
      <c r="AL33" s="203">
        <f t="shared" ref="AL33" si="199">SUM(AL34:AL36)</f>
        <v>8700</v>
      </c>
      <c r="AM33" s="203">
        <f t="shared" ref="AM33" si="200">SUM(AM34:AM36)</f>
        <v>8798</v>
      </c>
      <c r="AN33" s="203">
        <f t="shared" ref="AN33" si="201">SUM(AN34:AN36)</f>
        <v>8798</v>
      </c>
      <c r="AO33" s="203">
        <f t="shared" ref="AO33" si="202">SUM(AO34:AO36)</f>
        <v>0</v>
      </c>
      <c r="AP33" s="203">
        <f t="shared" ref="AP33" si="203">SUM(AP34:AP36)</f>
        <v>26296</v>
      </c>
      <c r="AQ33" s="203">
        <f t="shared" ref="AQ33" si="204">SUM(AQ34:AQ36)</f>
        <v>8700</v>
      </c>
      <c r="AR33" s="203">
        <f t="shared" ref="AR33" si="205">SUM(AR34:AR36)</f>
        <v>8798</v>
      </c>
      <c r="AS33" s="203">
        <f t="shared" ref="AS33" si="206">SUM(AS34:AS36)</f>
        <v>8798</v>
      </c>
      <c r="AT33" s="203">
        <f t="shared" ref="AT33" si="207">SUM(AT34:AT36)</f>
        <v>0</v>
      </c>
      <c r="AU33" s="203">
        <f t="shared" ref="AU33" si="208">SUM(AU34:AU36)</f>
        <v>26296</v>
      </c>
      <c r="AV33" s="203">
        <f t="shared" ref="AV33" si="209">SUM(AV34:AV36)</f>
        <v>8700</v>
      </c>
      <c r="AW33" s="203">
        <f t="shared" ref="AW33" si="210">SUM(AW34:AW36)</f>
        <v>8798</v>
      </c>
      <c r="AX33" s="203">
        <f t="shared" ref="AX33" si="211">SUM(AX34:AX36)</f>
        <v>8798</v>
      </c>
      <c r="AY33" s="203">
        <f t="shared" ref="AY33" si="212">SUM(AY34:AY36)</f>
        <v>0</v>
      </c>
      <c r="AZ33" s="203">
        <f t="shared" ref="AZ33" si="213">SUM(AZ34:AZ36)</f>
        <v>26296</v>
      </c>
      <c r="BA33" s="203">
        <f t="shared" ref="BA33" si="214">SUM(BA34:BA36)</f>
        <v>8700</v>
      </c>
      <c r="BB33" s="203">
        <f t="shared" ref="BB33" si="215">SUM(BB34:BB36)</f>
        <v>8798</v>
      </c>
      <c r="BC33" s="203">
        <f t="shared" ref="BC33" si="216">SUM(BC34:BC36)</f>
        <v>8798</v>
      </c>
      <c r="BD33" s="203">
        <f t="shared" ref="BD33" si="217">SUM(BD34:BD36)</f>
        <v>0</v>
      </c>
      <c r="BE33" s="203">
        <f t="shared" ref="BE33" si="218">SUM(BE34:BE36)</f>
        <v>26296</v>
      </c>
      <c r="BF33" s="203">
        <f t="shared" ref="BF33" si="219">SUM(BF34:BF36)</f>
        <v>8700</v>
      </c>
      <c r="BG33" s="203">
        <f t="shared" ref="BG33" si="220">SUM(BG34:BG36)</f>
        <v>8798</v>
      </c>
      <c r="BH33" s="203">
        <f t="shared" ref="BH33" si="221">SUM(BH34:BH36)</f>
        <v>8798</v>
      </c>
      <c r="BI33" s="203">
        <f t="shared" ref="BI33" si="222">SUM(BI34:BI36)</f>
        <v>0</v>
      </c>
      <c r="BJ33" s="203">
        <f t="shared" ref="BJ33" si="223">SUM(BJ34:BJ36)</f>
        <v>26296</v>
      </c>
      <c r="BK33" s="203">
        <f t="shared" ref="BK33" si="224">SUM(BK34:BK36)</f>
        <v>0</v>
      </c>
      <c r="BL33" s="203">
        <f>SUM(BL34:BL36)</f>
        <v>0</v>
      </c>
      <c r="BM33" s="203">
        <f t="shared" ref="BM33" si="225">SUM(BM34:BM36)</f>
        <v>0</v>
      </c>
      <c r="BN33" s="203">
        <f t="shared" ref="BN33" si="226">SUM(BN34:BN36)</f>
        <v>0</v>
      </c>
      <c r="BO33" s="203">
        <f t="shared" ref="BO33" si="227">SUM(BO34:BO36)</f>
        <v>0</v>
      </c>
      <c r="BP33" s="24"/>
      <c r="BQ33" s="24"/>
      <c r="BR33" s="181"/>
    </row>
    <row r="34" spans="1:70" s="110" customFormat="1" ht="13.5" customHeight="1" x14ac:dyDescent="0.25">
      <c r="A34" s="278"/>
      <c r="B34" s="48" t="s">
        <v>43</v>
      </c>
      <c r="C34" s="50">
        <v>8700</v>
      </c>
      <c r="D34" s="50">
        <v>0</v>
      </c>
      <c r="E34" s="50">
        <v>0</v>
      </c>
      <c r="F34" s="52">
        <v>0</v>
      </c>
      <c r="G34" s="115">
        <f t="shared" si="1"/>
        <v>8700</v>
      </c>
      <c r="H34" s="115"/>
      <c r="I34" s="115"/>
      <c r="J34" s="115"/>
      <c r="K34" s="115"/>
      <c r="L34" s="115">
        <f t="shared" si="7"/>
        <v>0</v>
      </c>
      <c r="M34" s="115"/>
      <c r="N34" s="115"/>
      <c r="O34" s="115"/>
      <c r="P34" s="115"/>
      <c r="Q34" s="115">
        <f t="shared" si="8"/>
        <v>0</v>
      </c>
      <c r="R34" s="50">
        <v>0</v>
      </c>
      <c r="S34" s="50">
        <v>0</v>
      </c>
      <c r="T34" s="50">
        <v>0</v>
      </c>
      <c r="U34" s="50">
        <v>0</v>
      </c>
      <c r="V34" s="115">
        <f t="shared" si="9"/>
        <v>0</v>
      </c>
      <c r="W34" s="50">
        <v>0</v>
      </c>
      <c r="X34" s="50">
        <v>0</v>
      </c>
      <c r="Y34" s="50">
        <v>0</v>
      </c>
      <c r="Z34" s="50">
        <v>0</v>
      </c>
      <c r="AA34" s="115">
        <f t="shared" si="10"/>
        <v>0</v>
      </c>
      <c r="AB34" s="50">
        <v>0</v>
      </c>
      <c r="AC34" s="50">
        <v>0</v>
      </c>
      <c r="AD34" s="50">
        <v>0</v>
      </c>
      <c r="AE34" s="50">
        <v>0</v>
      </c>
      <c r="AF34" s="115">
        <f t="shared" si="11"/>
        <v>0</v>
      </c>
      <c r="AG34" s="50">
        <v>0</v>
      </c>
      <c r="AH34" s="50">
        <v>0</v>
      </c>
      <c r="AI34" s="50">
        <v>0</v>
      </c>
      <c r="AJ34" s="50">
        <v>0</v>
      </c>
      <c r="AK34" s="115">
        <f t="shared" si="12"/>
        <v>0</v>
      </c>
      <c r="AL34" s="20">
        <f t="shared" si="13"/>
        <v>8700</v>
      </c>
      <c r="AM34" s="20">
        <f t="shared" si="14"/>
        <v>0</v>
      </c>
      <c r="AN34" s="20">
        <f t="shared" si="15"/>
        <v>0</v>
      </c>
      <c r="AO34" s="20">
        <f t="shared" si="16"/>
        <v>0</v>
      </c>
      <c r="AP34" s="56">
        <f t="shared" si="17"/>
        <v>8700</v>
      </c>
      <c r="AQ34" s="20">
        <v>8700</v>
      </c>
      <c r="AR34" s="20">
        <v>0</v>
      </c>
      <c r="AS34" s="20">
        <v>0</v>
      </c>
      <c r="AT34" s="20">
        <v>0</v>
      </c>
      <c r="AU34" s="56">
        <f t="shared" si="18"/>
        <v>8700</v>
      </c>
      <c r="AV34" s="20">
        <f t="shared" si="19"/>
        <v>8700</v>
      </c>
      <c r="AW34" s="20">
        <f t="shared" si="20"/>
        <v>0</v>
      </c>
      <c r="AX34" s="20">
        <f t="shared" si="21"/>
        <v>0</v>
      </c>
      <c r="AY34" s="20">
        <f t="shared" si="22"/>
        <v>0</v>
      </c>
      <c r="AZ34" s="56">
        <f t="shared" si="23"/>
        <v>8700</v>
      </c>
      <c r="BA34" s="20">
        <v>8700</v>
      </c>
      <c r="BB34" s="20">
        <f t="shared" si="3"/>
        <v>0</v>
      </c>
      <c r="BC34" s="20">
        <f t="shared" si="3"/>
        <v>0</v>
      </c>
      <c r="BD34" s="20">
        <f t="shared" si="4"/>
        <v>0</v>
      </c>
      <c r="BE34" s="56">
        <f t="shared" si="24"/>
        <v>8700</v>
      </c>
      <c r="BF34" s="20">
        <f t="shared" si="25"/>
        <v>8700</v>
      </c>
      <c r="BG34" s="20">
        <f t="shared" si="26"/>
        <v>0</v>
      </c>
      <c r="BH34" s="20">
        <f t="shared" si="27"/>
        <v>0</v>
      </c>
      <c r="BI34" s="20">
        <f t="shared" si="28"/>
        <v>0</v>
      </c>
      <c r="BJ34" s="56">
        <f t="shared" si="29"/>
        <v>8700</v>
      </c>
      <c r="BK34" s="20">
        <f t="shared" si="31"/>
        <v>0</v>
      </c>
      <c r="BL34" s="20">
        <f t="shared" si="32"/>
        <v>0</v>
      </c>
      <c r="BM34" s="20">
        <f t="shared" si="33"/>
        <v>0</v>
      </c>
      <c r="BN34" s="20">
        <f t="shared" si="6"/>
        <v>0</v>
      </c>
      <c r="BO34" s="14">
        <f t="shared" si="30"/>
        <v>0</v>
      </c>
      <c r="BP34" s="17"/>
      <c r="BQ34" s="17"/>
    </row>
    <row r="35" spans="1:70" s="194" customFormat="1" ht="14.25" x14ac:dyDescent="0.25">
      <c r="A35" s="278"/>
      <c r="B35" s="54" t="s">
        <v>37</v>
      </c>
      <c r="C35" s="190"/>
      <c r="D35" s="190">
        <v>0</v>
      </c>
      <c r="E35" s="190">
        <v>0</v>
      </c>
      <c r="F35" s="192">
        <v>0</v>
      </c>
      <c r="G35" s="195">
        <f t="shared" si="1"/>
        <v>0</v>
      </c>
      <c r="H35" s="195"/>
      <c r="I35" s="195"/>
      <c r="J35" s="195"/>
      <c r="K35" s="195"/>
      <c r="L35" s="115">
        <f t="shared" si="7"/>
        <v>0</v>
      </c>
      <c r="M35" s="195"/>
      <c r="N35" s="195"/>
      <c r="O35" s="195"/>
      <c r="P35" s="195"/>
      <c r="Q35" s="115">
        <f t="shared" si="8"/>
        <v>0</v>
      </c>
      <c r="R35" s="190">
        <v>0</v>
      </c>
      <c r="S35" s="190">
        <v>0</v>
      </c>
      <c r="T35" s="190">
        <v>0</v>
      </c>
      <c r="U35" s="190">
        <v>0</v>
      </c>
      <c r="V35" s="195">
        <f t="shared" si="9"/>
        <v>0</v>
      </c>
      <c r="W35" s="190">
        <v>0</v>
      </c>
      <c r="X35" s="190">
        <v>0</v>
      </c>
      <c r="Y35" s="190">
        <v>0</v>
      </c>
      <c r="Z35" s="190">
        <v>0</v>
      </c>
      <c r="AA35" s="195">
        <f t="shared" si="10"/>
        <v>0</v>
      </c>
      <c r="AB35" s="190">
        <v>0</v>
      </c>
      <c r="AC35" s="190">
        <v>0</v>
      </c>
      <c r="AD35" s="190">
        <v>0</v>
      </c>
      <c r="AE35" s="190">
        <v>0</v>
      </c>
      <c r="AF35" s="195">
        <f t="shared" ref="AF35:AF42" si="228">SUM(AB35:AE35)</f>
        <v>0</v>
      </c>
      <c r="AG35" s="190">
        <v>0</v>
      </c>
      <c r="AH35" s="190">
        <v>0</v>
      </c>
      <c r="AI35" s="190">
        <v>0</v>
      </c>
      <c r="AJ35" s="190">
        <v>0</v>
      </c>
      <c r="AK35" s="195">
        <f t="shared" ref="AK35:AK42" si="229">SUM(AG35:AJ35)</f>
        <v>0</v>
      </c>
      <c r="AL35" s="21">
        <f t="shared" si="13"/>
        <v>0</v>
      </c>
      <c r="AM35" s="21">
        <f t="shared" si="14"/>
        <v>0</v>
      </c>
      <c r="AN35" s="21">
        <f t="shared" si="15"/>
        <v>0</v>
      </c>
      <c r="AO35" s="21">
        <f t="shared" si="16"/>
        <v>0</v>
      </c>
      <c r="AP35" s="57">
        <f t="shared" si="17"/>
        <v>0</v>
      </c>
      <c r="AQ35" s="21">
        <v>0</v>
      </c>
      <c r="AR35" s="21">
        <v>0</v>
      </c>
      <c r="AS35" s="21">
        <v>0</v>
      </c>
      <c r="AT35" s="21">
        <v>0</v>
      </c>
      <c r="AU35" s="57">
        <f t="shared" si="18"/>
        <v>0</v>
      </c>
      <c r="AV35" s="21">
        <f t="shared" si="19"/>
        <v>0</v>
      </c>
      <c r="AW35" s="21">
        <f t="shared" si="20"/>
        <v>0</v>
      </c>
      <c r="AX35" s="21">
        <f t="shared" si="21"/>
        <v>0</v>
      </c>
      <c r="AY35" s="21">
        <f t="shared" si="22"/>
        <v>0</v>
      </c>
      <c r="AZ35" s="57">
        <f t="shared" si="23"/>
        <v>0</v>
      </c>
      <c r="BA35" s="21">
        <v>0</v>
      </c>
      <c r="BB35" s="21">
        <v>0</v>
      </c>
      <c r="BC35" s="21">
        <v>0</v>
      </c>
      <c r="BD35" s="21">
        <f t="shared" si="4"/>
        <v>0</v>
      </c>
      <c r="BE35" s="57">
        <f t="shared" si="24"/>
        <v>0</v>
      </c>
      <c r="BF35" s="21">
        <f t="shared" si="25"/>
        <v>0</v>
      </c>
      <c r="BG35" s="21">
        <f t="shared" si="26"/>
        <v>0</v>
      </c>
      <c r="BH35" s="21">
        <f t="shared" si="27"/>
        <v>0</v>
      </c>
      <c r="BI35" s="21">
        <f t="shared" si="28"/>
        <v>0</v>
      </c>
      <c r="BJ35" s="57">
        <f t="shared" si="29"/>
        <v>0</v>
      </c>
      <c r="BK35" s="21">
        <f t="shared" si="31"/>
        <v>0</v>
      </c>
      <c r="BL35" s="21">
        <f t="shared" si="32"/>
        <v>0</v>
      </c>
      <c r="BM35" s="21">
        <f t="shared" si="33"/>
        <v>0</v>
      </c>
      <c r="BN35" s="21">
        <f t="shared" ref="BN35:BN42" si="230">AO35-BD35</f>
        <v>0</v>
      </c>
      <c r="BO35" s="182">
        <f t="shared" ref="BO35:BO42" si="231">SUM(BK35:BN35)</f>
        <v>0</v>
      </c>
      <c r="BP35" s="28"/>
      <c r="BQ35" s="28"/>
    </row>
    <row r="36" spans="1:70" s="194" customFormat="1" ht="14.25" x14ac:dyDescent="0.25">
      <c r="A36" s="374"/>
      <c r="B36" s="54" t="s">
        <v>38</v>
      </c>
      <c r="C36" s="190">
        <v>0</v>
      </c>
      <c r="D36" s="192">
        <v>8798</v>
      </c>
      <c r="E36" s="192">
        <v>8798</v>
      </c>
      <c r="F36" s="192">
        <v>0</v>
      </c>
      <c r="G36" s="195">
        <f t="shared" si="1"/>
        <v>17596</v>
      </c>
      <c r="H36" s="195"/>
      <c r="I36" s="195"/>
      <c r="J36" s="195"/>
      <c r="K36" s="195"/>
      <c r="L36" s="115">
        <f t="shared" si="7"/>
        <v>0</v>
      </c>
      <c r="M36" s="195"/>
      <c r="N36" s="195"/>
      <c r="O36" s="195"/>
      <c r="P36" s="195"/>
      <c r="Q36" s="115">
        <f t="shared" si="8"/>
        <v>0</v>
      </c>
      <c r="R36" s="190">
        <v>0</v>
      </c>
      <c r="S36" s="190">
        <v>0</v>
      </c>
      <c r="T36" s="190">
        <v>0</v>
      </c>
      <c r="U36" s="190">
        <v>0</v>
      </c>
      <c r="V36" s="195">
        <f t="shared" si="9"/>
        <v>0</v>
      </c>
      <c r="W36" s="190">
        <v>0</v>
      </c>
      <c r="X36" s="190">
        <v>0</v>
      </c>
      <c r="Y36" s="190">
        <v>0</v>
      </c>
      <c r="Z36" s="190">
        <v>0</v>
      </c>
      <c r="AA36" s="195">
        <f t="shared" si="10"/>
        <v>0</v>
      </c>
      <c r="AB36" s="190">
        <v>0</v>
      </c>
      <c r="AC36" s="190">
        <v>0</v>
      </c>
      <c r="AD36" s="190">
        <v>0</v>
      </c>
      <c r="AE36" s="190">
        <v>0</v>
      </c>
      <c r="AF36" s="195">
        <f t="shared" si="228"/>
        <v>0</v>
      </c>
      <c r="AG36" s="190">
        <v>0</v>
      </c>
      <c r="AH36" s="190">
        <v>0</v>
      </c>
      <c r="AI36" s="190">
        <v>0</v>
      </c>
      <c r="AJ36" s="190">
        <v>0</v>
      </c>
      <c r="AK36" s="195">
        <f t="shared" si="229"/>
        <v>0</v>
      </c>
      <c r="AL36" s="21">
        <f t="shared" si="13"/>
        <v>0</v>
      </c>
      <c r="AM36" s="21">
        <f t="shared" si="14"/>
        <v>8798</v>
      </c>
      <c r="AN36" s="21">
        <f t="shared" si="15"/>
        <v>8798</v>
      </c>
      <c r="AO36" s="21">
        <f t="shared" si="16"/>
        <v>0</v>
      </c>
      <c r="AP36" s="57">
        <f t="shared" si="17"/>
        <v>17596</v>
      </c>
      <c r="AQ36" s="21">
        <v>0</v>
      </c>
      <c r="AR36" s="21">
        <v>8798</v>
      </c>
      <c r="AS36" s="21">
        <v>8798</v>
      </c>
      <c r="AT36" s="21">
        <v>0</v>
      </c>
      <c r="AU36" s="57">
        <f t="shared" si="18"/>
        <v>17596</v>
      </c>
      <c r="AV36" s="21">
        <f t="shared" si="19"/>
        <v>0</v>
      </c>
      <c r="AW36" s="21">
        <f t="shared" si="20"/>
        <v>8798</v>
      </c>
      <c r="AX36" s="21">
        <f t="shared" si="21"/>
        <v>8798</v>
      </c>
      <c r="AY36" s="21">
        <f t="shared" si="22"/>
        <v>0</v>
      </c>
      <c r="AZ36" s="57">
        <f t="shared" si="23"/>
        <v>17596</v>
      </c>
      <c r="BA36" s="21">
        <f t="shared" ref="BA36:BA39" si="232">+AV36</f>
        <v>0</v>
      </c>
      <c r="BB36" s="21">
        <f t="shared" ref="BB36:BB41" si="233">+AW36</f>
        <v>8798</v>
      </c>
      <c r="BC36" s="21">
        <f t="shared" ref="BC36:BC41" si="234">+AX36</f>
        <v>8798</v>
      </c>
      <c r="BD36" s="21">
        <f t="shared" si="4"/>
        <v>0</v>
      </c>
      <c r="BE36" s="57">
        <f t="shared" si="24"/>
        <v>17596</v>
      </c>
      <c r="BF36" s="21">
        <f t="shared" si="25"/>
        <v>0</v>
      </c>
      <c r="BG36" s="21">
        <f t="shared" si="26"/>
        <v>8798</v>
      </c>
      <c r="BH36" s="21">
        <f t="shared" si="27"/>
        <v>8798</v>
      </c>
      <c r="BI36" s="21">
        <f t="shared" si="28"/>
        <v>0</v>
      </c>
      <c r="BJ36" s="57">
        <f t="shared" si="29"/>
        <v>17596</v>
      </c>
      <c r="BK36" s="21">
        <f t="shared" si="31"/>
        <v>0</v>
      </c>
      <c r="BL36" s="21">
        <f t="shared" si="32"/>
        <v>0</v>
      </c>
      <c r="BM36" s="21">
        <f t="shared" si="33"/>
        <v>0</v>
      </c>
      <c r="BN36" s="21">
        <f t="shared" si="230"/>
        <v>0</v>
      </c>
      <c r="BO36" s="182">
        <f t="shared" si="231"/>
        <v>0</v>
      </c>
      <c r="BP36" s="28"/>
      <c r="BQ36" s="28"/>
    </row>
    <row r="37" spans="1:70" s="141" customFormat="1" ht="14.25" x14ac:dyDescent="0.25">
      <c r="A37" s="277" t="s">
        <v>92</v>
      </c>
      <c r="B37" s="199"/>
      <c r="C37" s="203">
        <f>SUM(C38:C42)</f>
        <v>847344.79</v>
      </c>
      <c r="D37" s="203">
        <f t="shared" ref="D37" si="235">SUM(D38:D42)</f>
        <v>8322234.5625000009</v>
      </c>
      <c r="E37" s="203">
        <f t="shared" ref="E37" si="236">SUM(E38:E42)</f>
        <v>8322234.5625000009</v>
      </c>
      <c r="F37" s="203">
        <f t="shared" ref="F37" si="237">SUM(F38:F42)</f>
        <v>0</v>
      </c>
      <c r="G37" s="203">
        <f t="shared" ref="G37" si="238">SUM(G38:G42)</f>
        <v>17491813.914999999</v>
      </c>
      <c r="H37" s="203">
        <f t="shared" ref="H37" si="239">SUM(H38:H42)</f>
        <v>0</v>
      </c>
      <c r="I37" s="203">
        <f t="shared" ref="I37" si="240">SUM(I38:I42)</f>
        <v>0</v>
      </c>
      <c r="J37" s="203">
        <f t="shared" ref="J37" si="241">SUM(J38:J42)</f>
        <v>0</v>
      </c>
      <c r="K37" s="203">
        <f t="shared" ref="K37" si="242">SUM(K38:K42)</f>
        <v>0</v>
      </c>
      <c r="L37" s="203">
        <f t="shared" ref="L37" si="243">SUM(L38:L42)</f>
        <v>0</v>
      </c>
      <c r="M37" s="203">
        <f t="shared" ref="M37" si="244">SUM(M38:M42)</f>
        <v>0</v>
      </c>
      <c r="N37" s="203">
        <f t="shared" ref="N37" si="245">SUM(N38:N42)</f>
        <v>0</v>
      </c>
      <c r="O37" s="203">
        <f t="shared" ref="O37" si="246">SUM(O38:O42)</f>
        <v>0</v>
      </c>
      <c r="P37" s="203">
        <f t="shared" ref="P37" si="247">SUM(P38:P42)</f>
        <v>0</v>
      </c>
      <c r="Q37" s="203">
        <f t="shared" ref="Q37" si="248">SUM(Q38:Q42)</f>
        <v>0</v>
      </c>
      <c r="R37" s="203">
        <f t="shared" ref="R37" si="249">SUM(R38:R42)</f>
        <v>0</v>
      </c>
      <c r="S37" s="203">
        <f t="shared" ref="S37" si="250">SUM(S38:S42)</f>
        <v>0</v>
      </c>
      <c r="T37" s="203">
        <f t="shared" ref="T37" si="251">SUM(T38:T42)</f>
        <v>0</v>
      </c>
      <c r="U37" s="203">
        <f t="shared" ref="U37" si="252">SUM(U38:U42)</f>
        <v>0</v>
      </c>
      <c r="V37" s="203">
        <f t="shared" ref="V37" si="253">SUM(V38:V42)</f>
        <v>0</v>
      </c>
      <c r="W37" s="203">
        <f t="shared" ref="W37" si="254">SUM(W38:W42)</f>
        <v>0</v>
      </c>
      <c r="X37" s="203">
        <f t="shared" ref="X37" si="255">SUM(X38:X42)</f>
        <v>0</v>
      </c>
      <c r="Y37" s="203">
        <f t="shared" ref="Y37" si="256">SUM(Y38:Y42)</f>
        <v>0</v>
      </c>
      <c r="Z37" s="203">
        <f t="shared" ref="Z37" si="257">SUM(Z38:Z42)</f>
        <v>0</v>
      </c>
      <c r="AA37" s="203">
        <f t="shared" ref="AA37" si="258">SUM(AA38:AA42)</f>
        <v>0</v>
      </c>
      <c r="AB37" s="203">
        <f t="shared" ref="AB37" si="259">SUM(AB38:AB42)</f>
        <v>0</v>
      </c>
      <c r="AC37" s="203">
        <f t="shared" ref="AC37" si="260">SUM(AC38:AC42)</f>
        <v>0</v>
      </c>
      <c r="AD37" s="203">
        <f t="shared" ref="AD37" si="261">SUM(AD38:AD42)</f>
        <v>0</v>
      </c>
      <c r="AE37" s="203">
        <f t="shared" ref="AE37" si="262">SUM(AE38:AE42)</f>
        <v>0</v>
      </c>
      <c r="AF37" s="203">
        <f t="shared" ref="AF37" si="263">SUM(AF38:AF42)</f>
        <v>0</v>
      </c>
      <c r="AG37" s="203">
        <f t="shared" ref="AG37" si="264">SUM(AG38:AG42)</f>
        <v>0</v>
      </c>
      <c r="AH37" s="203">
        <f t="shared" ref="AH37" si="265">SUM(AH38:AH42)</f>
        <v>0</v>
      </c>
      <c r="AI37" s="203">
        <f t="shared" ref="AI37" si="266">SUM(AI38:AI42)</f>
        <v>0</v>
      </c>
      <c r="AJ37" s="203">
        <f t="shared" ref="AJ37" si="267">SUM(AJ38:AJ42)</f>
        <v>0</v>
      </c>
      <c r="AK37" s="203">
        <f t="shared" ref="AK37" si="268">SUM(AK38:AK42)</f>
        <v>0</v>
      </c>
      <c r="AL37" s="203">
        <f t="shared" ref="AL37" si="269">SUM(AL38:AL42)</f>
        <v>847344.79</v>
      </c>
      <c r="AM37" s="203">
        <f t="shared" ref="AM37" si="270">SUM(AM38:AM42)</f>
        <v>8322234.5625000009</v>
      </c>
      <c r="AN37" s="203">
        <f t="shared" ref="AN37" si="271">SUM(AN38:AN42)</f>
        <v>8322234.5625000009</v>
      </c>
      <c r="AO37" s="203">
        <f t="shared" ref="AO37" si="272">SUM(AO38:AO42)</f>
        <v>0</v>
      </c>
      <c r="AP37" s="203">
        <f t="shared" ref="AP37" si="273">SUM(AP38:AP42)</f>
        <v>17491813.914999999</v>
      </c>
      <c r="AQ37" s="203">
        <f t="shared" ref="AQ37" si="274">SUM(AQ38:AQ42)</f>
        <v>847344.79</v>
      </c>
      <c r="AR37" s="203">
        <f t="shared" ref="AR37" si="275">SUM(AR38:AR42)</f>
        <v>8322234.5625000009</v>
      </c>
      <c r="AS37" s="203">
        <f t="shared" ref="AS37" si="276">SUM(AS38:AS42)</f>
        <v>8322234.5625000009</v>
      </c>
      <c r="AT37" s="203">
        <f t="shared" ref="AT37" si="277">SUM(AT38:AT42)</f>
        <v>0</v>
      </c>
      <c r="AU37" s="203">
        <f t="shared" ref="AU37" si="278">SUM(AU38:AU42)</f>
        <v>17491813.914999999</v>
      </c>
      <c r="AV37" s="203">
        <f t="shared" ref="AV37" si="279">SUM(AV38:AV42)</f>
        <v>847344.79</v>
      </c>
      <c r="AW37" s="203">
        <f t="shared" ref="AW37" si="280">SUM(AW38:AW42)</f>
        <v>8322234.5625000009</v>
      </c>
      <c r="AX37" s="203">
        <f t="shared" ref="AX37" si="281">SUM(AX38:AX42)</f>
        <v>8322234.5625000009</v>
      </c>
      <c r="AY37" s="203">
        <f t="shared" ref="AY37" si="282">SUM(AY38:AY42)</f>
        <v>0</v>
      </c>
      <c r="AZ37" s="203">
        <f t="shared" ref="AZ37" si="283">SUM(AZ38:AZ42)</f>
        <v>17491813.914999999</v>
      </c>
      <c r="BA37" s="203">
        <f t="shared" ref="BA37" si="284">SUM(BA38:BA42)</f>
        <v>718821.79</v>
      </c>
      <c r="BB37" s="203">
        <f t="shared" ref="BB37" si="285">SUM(BB38:BB42)</f>
        <v>8034799.8899999997</v>
      </c>
      <c r="BC37" s="203">
        <f t="shared" ref="BC37" si="286">SUM(BC38:BC42)</f>
        <v>8034799.8899999997</v>
      </c>
      <c r="BD37" s="203">
        <f t="shared" ref="BD37" si="287">SUM(BD38:BD42)</f>
        <v>0</v>
      </c>
      <c r="BE37" s="203">
        <f t="shared" ref="BE37" si="288">SUM(BE38:BE42)</f>
        <v>16788421.569999997</v>
      </c>
      <c r="BF37" s="203">
        <f t="shared" ref="BF37" si="289">SUM(BF38:BF42)</f>
        <v>718821.79</v>
      </c>
      <c r="BG37" s="203">
        <f t="shared" ref="BG37" si="290">SUM(BG38:BG42)</f>
        <v>8034799.8899999997</v>
      </c>
      <c r="BH37" s="203">
        <f t="shared" ref="BH37" si="291">SUM(BH38:BH42)</f>
        <v>8034799.8899999997</v>
      </c>
      <c r="BI37" s="203">
        <f t="shared" ref="BI37" si="292">SUM(BI38:BI42)</f>
        <v>0</v>
      </c>
      <c r="BJ37" s="203">
        <f t="shared" ref="BJ37" si="293">SUM(BJ38:BJ42)</f>
        <v>16788421.569999997</v>
      </c>
      <c r="BK37" s="203">
        <f t="shared" ref="BK37" si="294">SUM(BK38:BK42)</f>
        <v>0</v>
      </c>
      <c r="BL37" s="203">
        <f t="shared" ref="BL37" si="295">SUM(BL38:BL42)</f>
        <v>0</v>
      </c>
      <c r="BM37" s="203">
        <f t="shared" ref="BM37" si="296">SUM(BM38:BM42)</f>
        <v>0</v>
      </c>
      <c r="BN37" s="203">
        <f t="shared" ref="BN37" si="297">SUM(BN38:BN42)</f>
        <v>0</v>
      </c>
      <c r="BO37" s="203">
        <f t="shared" ref="BO37" si="298">SUM(BO38:BO42)</f>
        <v>0</v>
      </c>
      <c r="BP37" s="24"/>
      <c r="BQ37" s="24"/>
      <c r="BR37" s="181"/>
    </row>
    <row r="38" spans="1:70" s="110" customFormat="1" ht="71.25" x14ac:dyDescent="0.25">
      <c r="A38" s="278"/>
      <c r="B38" s="48" t="s">
        <v>64</v>
      </c>
      <c r="C38" s="50">
        <v>0</v>
      </c>
      <c r="D38" s="50">
        <v>0</v>
      </c>
      <c r="E38" s="50">
        <v>0</v>
      </c>
      <c r="F38" s="52">
        <v>0</v>
      </c>
      <c r="G38" s="115">
        <f t="shared" si="1"/>
        <v>0</v>
      </c>
      <c r="H38" s="115"/>
      <c r="I38" s="115"/>
      <c r="J38" s="115"/>
      <c r="K38" s="115"/>
      <c r="L38" s="115">
        <f t="shared" si="7"/>
        <v>0</v>
      </c>
      <c r="M38" s="115"/>
      <c r="N38" s="115"/>
      <c r="O38" s="115"/>
      <c r="P38" s="115"/>
      <c r="Q38" s="115">
        <f t="shared" si="8"/>
        <v>0</v>
      </c>
      <c r="R38" s="50">
        <v>0</v>
      </c>
      <c r="S38" s="50">
        <v>0</v>
      </c>
      <c r="T38" s="50">
        <v>0</v>
      </c>
      <c r="U38" s="50">
        <v>0</v>
      </c>
      <c r="V38" s="115">
        <f t="shared" si="9"/>
        <v>0</v>
      </c>
      <c r="W38" s="50">
        <v>0</v>
      </c>
      <c r="X38" s="50">
        <v>0</v>
      </c>
      <c r="Y38" s="50">
        <v>0</v>
      </c>
      <c r="Z38" s="50">
        <v>0</v>
      </c>
      <c r="AA38" s="115">
        <f t="shared" si="10"/>
        <v>0</v>
      </c>
      <c r="AB38" s="50">
        <v>0</v>
      </c>
      <c r="AC38" s="50">
        <v>0</v>
      </c>
      <c r="AD38" s="50">
        <v>0</v>
      </c>
      <c r="AE38" s="50">
        <v>0</v>
      </c>
      <c r="AF38" s="115">
        <f t="shared" si="228"/>
        <v>0</v>
      </c>
      <c r="AG38" s="50">
        <v>0</v>
      </c>
      <c r="AH38" s="50">
        <v>0</v>
      </c>
      <c r="AI38" s="50">
        <v>0</v>
      </c>
      <c r="AJ38" s="50">
        <v>0</v>
      </c>
      <c r="AK38" s="115">
        <f t="shared" si="229"/>
        <v>0</v>
      </c>
      <c r="AL38" s="20">
        <f t="shared" si="13"/>
        <v>0</v>
      </c>
      <c r="AM38" s="20">
        <f t="shared" si="14"/>
        <v>0</v>
      </c>
      <c r="AN38" s="20">
        <f t="shared" si="15"/>
        <v>0</v>
      </c>
      <c r="AO38" s="20">
        <f t="shared" si="16"/>
        <v>0</v>
      </c>
      <c r="AP38" s="56">
        <f>G38+L38-Q38+V38-AA38+AF38-AK38</f>
        <v>0</v>
      </c>
      <c r="AQ38" s="20">
        <v>0</v>
      </c>
      <c r="AR38" s="20">
        <v>0</v>
      </c>
      <c r="AS38" s="20">
        <v>0</v>
      </c>
      <c r="AT38" s="20">
        <v>0</v>
      </c>
      <c r="AU38" s="56">
        <f t="shared" si="18"/>
        <v>0</v>
      </c>
      <c r="AV38" s="20">
        <f t="shared" si="19"/>
        <v>0</v>
      </c>
      <c r="AW38" s="20">
        <f t="shared" si="20"/>
        <v>0</v>
      </c>
      <c r="AX38" s="20">
        <f t="shared" si="21"/>
        <v>0</v>
      </c>
      <c r="AY38" s="20">
        <f t="shared" si="22"/>
        <v>0</v>
      </c>
      <c r="AZ38" s="56">
        <f t="shared" si="23"/>
        <v>0</v>
      </c>
      <c r="BA38" s="20">
        <f t="shared" si="232"/>
        <v>0</v>
      </c>
      <c r="BB38" s="20">
        <f t="shared" si="233"/>
        <v>0</v>
      </c>
      <c r="BC38" s="20">
        <f t="shared" si="234"/>
        <v>0</v>
      </c>
      <c r="BD38" s="20">
        <f t="shared" si="4"/>
        <v>0</v>
      </c>
      <c r="BE38" s="56">
        <f t="shared" si="24"/>
        <v>0</v>
      </c>
      <c r="BF38" s="20">
        <f t="shared" si="25"/>
        <v>0</v>
      </c>
      <c r="BG38" s="20">
        <f t="shared" si="26"/>
        <v>0</v>
      </c>
      <c r="BH38" s="20">
        <f t="shared" si="27"/>
        <v>0</v>
      </c>
      <c r="BI38" s="20">
        <f t="shared" si="28"/>
        <v>0</v>
      </c>
      <c r="BJ38" s="56">
        <f t="shared" si="29"/>
        <v>0</v>
      </c>
      <c r="BK38" s="20">
        <f t="shared" si="31"/>
        <v>0</v>
      </c>
      <c r="BL38" s="20">
        <f t="shared" si="32"/>
        <v>0</v>
      </c>
      <c r="BM38" s="20">
        <f t="shared" si="33"/>
        <v>0</v>
      </c>
      <c r="BN38" s="20">
        <f t="shared" si="230"/>
        <v>0</v>
      </c>
      <c r="BO38" s="14">
        <f t="shared" si="231"/>
        <v>0</v>
      </c>
      <c r="BP38" s="17"/>
      <c r="BQ38" s="17"/>
    </row>
    <row r="39" spans="1:70" s="110" customFormat="1" ht="14.25" x14ac:dyDescent="0.25">
      <c r="A39" s="278"/>
      <c r="B39" s="48" t="s">
        <v>39</v>
      </c>
      <c r="C39" s="50">
        <v>0</v>
      </c>
      <c r="D39" s="50">
        <v>0</v>
      </c>
      <c r="E39" s="50">
        <v>0</v>
      </c>
      <c r="F39" s="52">
        <v>0</v>
      </c>
      <c r="G39" s="115">
        <f t="shared" si="1"/>
        <v>0</v>
      </c>
      <c r="H39" s="115"/>
      <c r="I39" s="115"/>
      <c r="J39" s="115"/>
      <c r="K39" s="115"/>
      <c r="L39" s="115">
        <f t="shared" si="7"/>
        <v>0</v>
      </c>
      <c r="M39" s="115"/>
      <c r="N39" s="115"/>
      <c r="O39" s="115"/>
      <c r="P39" s="115"/>
      <c r="Q39" s="115">
        <f t="shared" si="8"/>
        <v>0</v>
      </c>
      <c r="R39" s="50">
        <v>0</v>
      </c>
      <c r="S39" s="50">
        <v>0</v>
      </c>
      <c r="T39" s="50">
        <v>0</v>
      </c>
      <c r="U39" s="50">
        <v>0</v>
      </c>
      <c r="V39" s="115">
        <f t="shared" si="9"/>
        <v>0</v>
      </c>
      <c r="W39" s="50">
        <v>0</v>
      </c>
      <c r="X39" s="50">
        <v>0</v>
      </c>
      <c r="Y39" s="50">
        <v>0</v>
      </c>
      <c r="Z39" s="50">
        <v>0</v>
      </c>
      <c r="AA39" s="115">
        <f t="shared" si="10"/>
        <v>0</v>
      </c>
      <c r="AB39" s="50">
        <v>0</v>
      </c>
      <c r="AC39" s="50">
        <v>0</v>
      </c>
      <c r="AD39" s="50">
        <v>0</v>
      </c>
      <c r="AE39" s="50">
        <v>0</v>
      </c>
      <c r="AF39" s="115">
        <f t="shared" si="228"/>
        <v>0</v>
      </c>
      <c r="AG39" s="50">
        <v>0</v>
      </c>
      <c r="AH39" s="50">
        <v>0</v>
      </c>
      <c r="AI39" s="50">
        <v>0</v>
      </c>
      <c r="AJ39" s="50">
        <v>0</v>
      </c>
      <c r="AK39" s="115">
        <f t="shared" si="229"/>
        <v>0</v>
      </c>
      <c r="AL39" s="20">
        <f t="shared" si="13"/>
        <v>0</v>
      </c>
      <c r="AM39" s="20">
        <f t="shared" si="14"/>
        <v>0</v>
      </c>
      <c r="AN39" s="20">
        <f t="shared" si="15"/>
        <v>0</v>
      </c>
      <c r="AO39" s="20">
        <f t="shared" si="16"/>
        <v>0</v>
      </c>
      <c r="AP39" s="56">
        <f t="shared" si="17"/>
        <v>0</v>
      </c>
      <c r="AQ39" s="20">
        <v>0</v>
      </c>
      <c r="AR39" s="20">
        <v>0</v>
      </c>
      <c r="AS39" s="20">
        <v>0</v>
      </c>
      <c r="AT39" s="20">
        <v>0</v>
      </c>
      <c r="AU39" s="56">
        <f t="shared" si="18"/>
        <v>0</v>
      </c>
      <c r="AV39" s="20">
        <f t="shared" si="19"/>
        <v>0</v>
      </c>
      <c r="AW39" s="20">
        <f t="shared" si="20"/>
        <v>0</v>
      </c>
      <c r="AX39" s="20">
        <f t="shared" si="21"/>
        <v>0</v>
      </c>
      <c r="AY39" s="20">
        <f t="shared" si="22"/>
        <v>0</v>
      </c>
      <c r="AZ39" s="56">
        <f t="shared" si="23"/>
        <v>0</v>
      </c>
      <c r="BA39" s="20">
        <f t="shared" si="232"/>
        <v>0</v>
      </c>
      <c r="BB39" s="20">
        <f t="shared" si="233"/>
        <v>0</v>
      </c>
      <c r="BC39" s="20">
        <f t="shared" si="234"/>
        <v>0</v>
      </c>
      <c r="BD39" s="20">
        <f t="shared" si="4"/>
        <v>0</v>
      </c>
      <c r="BE39" s="56">
        <f t="shared" si="24"/>
        <v>0</v>
      </c>
      <c r="BF39" s="20">
        <f t="shared" si="25"/>
        <v>0</v>
      </c>
      <c r="BG39" s="20">
        <f t="shared" si="26"/>
        <v>0</v>
      </c>
      <c r="BH39" s="20">
        <f t="shared" si="27"/>
        <v>0</v>
      </c>
      <c r="BI39" s="20">
        <f t="shared" si="28"/>
        <v>0</v>
      </c>
      <c r="BJ39" s="56">
        <f t="shared" si="29"/>
        <v>0</v>
      </c>
      <c r="BK39" s="20">
        <f t="shared" si="31"/>
        <v>0</v>
      </c>
      <c r="BL39" s="20">
        <f t="shared" si="32"/>
        <v>0</v>
      </c>
      <c r="BM39" s="20">
        <f t="shared" si="33"/>
        <v>0</v>
      </c>
      <c r="BN39" s="20">
        <f t="shared" si="230"/>
        <v>0</v>
      </c>
      <c r="BO39" s="14">
        <f t="shared" si="231"/>
        <v>0</v>
      </c>
      <c r="BP39" s="17"/>
      <c r="BQ39" s="17"/>
    </row>
    <row r="40" spans="1:70" s="110" customFormat="1" ht="14.25" x14ac:dyDescent="0.25">
      <c r="A40" s="278"/>
      <c r="B40" s="54" t="s">
        <v>40</v>
      </c>
      <c r="C40" s="50">
        <v>999</v>
      </c>
      <c r="D40" s="50">
        <v>0</v>
      </c>
      <c r="E40" s="50">
        <v>0</v>
      </c>
      <c r="F40" s="52">
        <v>0</v>
      </c>
      <c r="G40" s="115">
        <f t="shared" si="1"/>
        <v>999</v>
      </c>
      <c r="H40" s="115"/>
      <c r="I40" s="115"/>
      <c r="J40" s="115"/>
      <c r="K40" s="115"/>
      <c r="L40" s="115">
        <f t="shared" si="7"/>
        <v>0</v>
      </c>
      <c r="M40" s="115"/>
      <c r="N40" s="115"/>
      <c r="O40" s="115"/>
      <c r="P40" s="115"/>
      <c r="Q40" s="115">
        <f t="shared" si="8"/>
        <v>0</v>
      </c>
      <c r="R40" s="50">
        <v>0</v>
      </c>
      <c r="S40" s="50">
        <v>0</v>
      </c>
      <c r="T40" s="50">
        <v>0</v>
      </c>
      <c r="U40" s="50">
        <v>0</v>
      </c>
      <c r="V40" s="115">
        <f t="shared" si="9"/>
        <v>0</v>
      </c>
      <c r="W40" s="50">
        <v>0</v>
      </c>
      <c r="X40" s="50">
        <v>0</v>
      </c>
      <c r="Y40" s="50">
        <v>0</v>
      </c>
      <c r="Z40" s="50">
        <v>0</v>
      </c>
      <c r="AA40" s="115">
        <f t="shared" si="10"/>
        <v>0</v>
      </c>
      <c r="AB40" s="50">
        <v>0</v>
      </c>
      <c r="AC40" s="50">
        <v>0</v>
      </c>
      <c r="AD40" s="50">
        <v>0</v>
      </c>
      <c r="AE40" s="50">
        <v>0</v>
      </c>
      <c r="AF40" s="115">
        <f t="shared" si="228"/>
        <v>0</v>
      </c>
      <c r="AG40" s="50">
        <v>0</v>
      </c>
      <c r="AH40" s="50">
        <v>0</v>
      </c>
      <c r="AI40" s="50">
        <v>0</v>
      </c>
      <c r="AJ40" s="50">
        <v>0</v>
      </c>
      <c r="AK40" s="115">
        <f t="shared" si="229"/>
        <v>0</v>
      </c>
      <c r="AL40" s="20">
        <f t="shared" si="13"/>
        <v>999</v>
      </c>
      <c r="AM40" s="20">
        <f t="shared" si="14"/>
        <v>0</v>
      </c>
      <c r="AN40" s="20">
        <f t="shared" si="15"/>
        <v>0</v>
      </c>
      <c r="AO40" s="20">
        <f t="shared" si="16"/>
        <v>0</v>
      </c>
      <c r="AP40" s="56">
        <f>G40+L40-Q40+V40-AA40+AF40-AK40</f>
        <v>999</v>
      </c>
      <c r="AQ40" s="20">
        <v>999</v>
      </c>
      <c r="AR40" s="20">
        <v>0</v>
      </c>
      <c r="AS40" s="20">
        <v>0</v>
      </c>
      <c r="AT40" s="20">
        <v>0</v>
      </c>
      <c r="AU40" s="56">
        <f t="shared" si="18"/>
        <v>999</v>
      </c>
      <c r="AV40" s="20">
        <f t="shared" si="19"/>
        <v>999</v>
      </c>
      <c r="AW40" s="20">
        <f t="shared" si="20"/>
        <v>0</v>
      </c>
      <c r="AX40" s="20">
        <f t="shared" si="21"/>
        <v>0</v>
      </c>
      <c r="AY40" s="20">
        <f t="shared" si="22"/>
        <v>0</v>
      </c>
      <c r="AZ40" s="56">
        <f t="shared" si="23"/>
        <v>999</v>
      </c>
      <c r="BA40" s="20">
        <v>999</v>
      </c>
      <c r="BB40" s="20">
        <f t="shared" si="233"/>
        <v>0</v>
      </c>
      <c r="BC40" s="20">
        <f t="shared" si="234"/>
        <v>0</v>
      </c>
      <c r="BD40" s="20">
        <f t="shared" si="4"/>
        <v>0</v>
      </c>
      <c r="BE40" s="56">
        <f t="shared" si="24"/>
        <v>999</v>
      </c>
      <c r="BF40" s="20">
        <f t="shared" si="25"/>
        <v>999</v>
      </c>
      <c r="BG40" s="20">
        <f t="shared" si="26"/>
        <v>0</v>
      </c>
      <c r="BH40" s="20">
        <f t="shared" si="27"/>
        <v>0</v>
      </c>
      <c r="BI40" s="20">
        <f t="shared" si="28"/>
        <v>0</v>
      </c>
      <c r="BJ40" s="56">
        <f t="shared" si="29"/>
        <v>999</v>
      </c>
      <c r="BK40" s="20">
        <f t="shared" si="31"/>
        <v>0</v>
      </c>
      <c r="BL40" s="20">
        <f t="shared" si="32"/>
        <v>0</v>
      </c>
      <c r="BM40" s="20">
        <f t="shared" si="33"/>
        <v>0</v>
      </c>
      <c r="BN40" s="20">
        <f t="shared" si="230"/>
        <v>0</v>
      </c>
      <c r="BO40" s="14">
        <f t="shared" si="231"/>
        <v>0</v>
      </c>
      <c r="BP40" s="17"/>
      <c r="BQ40" s="17"/>
    </row>
    <row r="41" spans="1:70" s="110" customFormat="1" ht="28.5" x14ac:dyDescent="0.25">
      <c r="A41" s="278"/>
      <c r="B41" s="48" t="s">
        <v>41</v>
      </c>
      <c r="C41" s="50">
        <v>112633.24</v>
      </c>
      <c r="D41" s="50">
        <v>0</v>
      </c>
      <c r="E41" s="50">
        <v>0</v>
      </c>
      <c r="F41" s="52">
        <v>0</v>
      </c>
      <c r="G41" s="115">
        <f t="shared" si="1"/>
        <v>112633.24</v>
      </c>
      <c r="H41" s="115"/>
      <c r="I41" s="115"/>
      <c r="J41" s="115"/>
      <c r="K41" s="115"/>
      <c r="L41" s="115">
        <f t="shared" si="7"/>
        <v>0</v>
      </c>
      <c r="M41" s="115"/>
      <c r="N41" s="115"/>
      <c r="O41" s="115"/>
      <c r="P41" s="115"/>
      <c r="Q41" s="115">
        <f t="shared" si="8"/>
        <v>0</v>
      </c>
      <c r="R41" s="50">
        <v>0</v>
      </c>
      <c r="S41" s="50">
        <v>0</v>
      </c>
      <c r="T41" s="50">
        <v>0</v>
      </c>
      <c r="U41" s="50">
        <v>0</v>
      </c>
      <c r="V41" s="115">
        <f t="shared" si="9"/>
        <v>0</v>
      </c>
      <c r="W41" s="50">
        <v>0</v>
      </c>
      <c r="X41" s="50">
        <v>0</v>
      </c>
      <c r="Y41" s="50">
        <v>0</v>
      </c>
      <c r="Z41" s="50">
        <v>0</v>
      </c>
      <c r="AA41" s="115">
        <f t="shared" si="10"/>
        <v>0</v>
      </c>
      <c r="AB41" s="50">
        <v>0</v>
      </c>
      <c r="AC41" s="50">
        <v>0</v>
      </c>
      <c r="AD41" s="50">
        <v>0</v>
      </c>
      <c r="AE41" s="50">
        <v>0</v>
      </c>
      <c r="AF41" s="115">
        <f t="shared" si="228"/>
        <v>0</v>
      </c>
      <c r="AG41" s="50">
        <v>0</v>
      </c>
      <c r="AH41" s="50">
        <v>0</v>
      </c>
      <c r="AI41" s="50">
        <v>0</v>
      </c>
      <c r="AJ41" s="50">
        <v>0</v>
      </c>
      <c r="AK41" s="115">
        <f t="shared" si="229"/>
        <v>0</v>
      </c>
      <c r="AL41" s="20">
        <f t="shared" si="13"/>
        <v>112633.24</v>
      </c>
      <c r="AM41" s="20">
        <f t="shared" si="14"/>
        <v>0</v>
      </c>
      <c r="AN41" s="20">
        <f t="shared" si="15"/>
        <v>0</v>
      </c>
      <c r="AO41" s="20">
        <f t="shared" si="16"/>
        <v>0</v>
      </c>
      <c r="AP41" s="56">
        <f t="shared" si="17"/>
        <v>112633.24</v>
      </c>
      <c r="AQ41" s="20">
        <v>112633.24</v>
      </c>
      <c r="AR41" s="20">
        <v>0</v>
      </c>
      <c r="AS41" s="20">
        <v>0</v>
      </c>
      <c r="AT41" s="20">
        <v>0</v>
      </c>
      <c r="AU41" s="56">
        <f t="shared" si="18"/>
        <v>112633.24</v>
      </c>
      <c r="AV41" s="20">
        <f t="shared" si="19"/>
        <v>112633.24</v>
      </c>
      <c r="AW41" s="20">
        <f t="shared" si="20"/>
        <v>0</v>
      </c>
      <c r="AX41" s="20">
        <f t="shared" si="21"/>
        <v>0</v>
      </c>
      <c r="AY41" s="20">
        <f t="shared" si="22"/>
        <v>0</v>
      </c>
      <c r="AZ41" s="56">
        <f t="shared" si="23"/>
        <v>112633.24</v>
      </c>
      <c r="BA41" s="20">
        <v>112633.24</v>
      </c>
      <c r="BB41" s="20">
        <f t="shared" si="233"/>
        <v>0</v>
      </c>
      <c r="BC41" s="20">
        <f t="shared" si="234"/>
        <v>0</v>
      </c>
      <c r="BD41" s="20">
        <f t="shared" si="4"/>
        <v>0</v>
      </c>
      <c r="BE41" s="56">
        <f t="shared" si="24"/>
        <v>112633.24</v>
      </c>
      <c r="BF41" s="20">
        <f t="shared" si="25"/>
        <v>112633.24</v>
      </c>
      <c r="BG41" s="20">
        <f t="shared" si="26"/>
        <v>0</v>
      </c>
      <c r="BH41" s="20">
        <f t="shared" si="27"/>
        <v>0</v>
      </c>
      <c r="BI41" s="20">
        <f t="shared" si="28"/>
        <v>0</v>
      </c>
      <c r="BJ41" s="56">
        <f t="shared" si="29"/>
        <v>112633.24</v>
      </c>
      <c r="BK41" s="20">
        <f t="shared" si="31"/>
        <v>0</v>
      </c>
      <c r="BL41" s="20">
        <f t="shared" si="32"/>
        <v>0</v>
      </c>
      <c r="BM41" s="20">
        <f t="shared" si="33"/>
        <v>0</v>
      </c>
      <c r="BN41" s="20">
        <f t="shared" si="230"/>
        <v>0</v>
      </c>
      <c r="BO41" s="14">
        <f t="shared" si="231"/>
        <v>0</v>
      </c>
      <c r="BP41" s="17"/>
      <c r="BQ41" s="17"/>
    </row>
    <row r="42" spans="1:70" s="110" customFormat="1" ht="15" thickBot="1" x14ac:dyDescent="0.3">
      <c r="A42" s="375"/>
      <c r="B42" s="55" t="s">
        <v>42</v>
      </c>
      <c r="C42" s="117">
        <v>733712.55</v>
      </c>
      <c r="D42" s="118">
        <v>8322234.5625000009</v>
      </c>
      <c r="E42" s="118">
        <v>8322234.5625000009</v>
      </c>
      <c r="F42" s="118">
        <v>0</v>
      </c>
      <c r="G42" s="119">
        <f t="shared" si="1"/>
        <v>17378181.675000001</v>
      </c>
      <c r="H42" s="119"/>
      <c r="I42" s="119"/>
      <c r="J42" s="119"/>
      <c r="K42" s="119"/>
      <c r="L42" s="115">
        <f t="shared" si="7"/>
        <v>0</v>
      </c>
      <c r="M42" s="119"/>
      <c r="N42" s="119"/>
      <c r="O42" s="119"/>
      <c r="P42" s="119"/>
      <c r="Q42" s="115">
        <f t="shared" si="8"/>
        <v>0</v>
      </c>
      <c r="R42" s="50">
        <v>0</v>
      </c>
      <c r="S42" s="50">
        <v>0</v>
      </c>
      <c r="T42" s="50">
        <v>0</v>
      </c>
      <c r="U42" s="50">
        <v>0</v>
      </c>
      <c r="V42" s="119">
        <f t="shared" si="9"/>
        <v>0</v>
      </c>
      <c r="W42" s="50">
        <v>0</v>
      </c>
      <c r="X42" s="50">
        <v>0</v>
      </c>
      <c r="Y42" s="50">
        <v>0</v>
      </c>
      <c r="Z42" s="50">
        <v>0</v>
      </c>
      <c r="AA42" s="119">
        <f t="shared" si="10"/>
        <v>0</v>
      </c>
      <c r="AB42" s="50">
        <v>0</v>
      </c>
      <c r="AC42" s="50">
        <v>0</v>
      </c>
      <c r="AD42" s="50">
        <v>0</v>
      </c>
      <c r="AE42" s="50">
        <v>0</v>
      </c>
      <c r="AF42" s="119">
        <f t="shared" si="228"/>
        <v>0</v>
      </c>
      <c r="AG42" s="50">
        <v>0</v>
      </c>
      <c r="AH42" s="50">
        <v>0</v>
      </c>
      <c r="AI42" s="50">
        <v>0</v>
      </c>
      <c r="AJ42" s="50">
        <v>0</v>
      </c>
      <c r="AK42" s="119">
        <f t="shared" si="229"/>
        <v>0</v>
      </c>
      <c r="AL42" s="20">
        <f t="shared" si="13"/>
        <v>733712.55</v>
      </c>
      <c r="AM42" s="20">
        <f t="shared" si="14"/>
        <v>8322234.5625000009</v>
      </c>
      <c r="AN42" s="20">
        <f t="shared" si="15"/>
        <v>8322234.5625000009</v>
      </c>
      <c r="AO42" s="20">
        <f t="shared" si="16"/>
        <v>0</v>
      </c>
      <c r="AP42" s="56">
        <f>G42+L42-Q42+V42-AA42+AF42-AK42</f>
        <v>17378181.675000001</v>
      </c>
      <c r="AQ42" s="20">
        <v>733712.55</v>
      </c>
      <c r="AR42" s="20">
        <v>8322234.5625000009</v>
      </c>
      <c r="AS42" s="20">
        <v>8322234.5625000009</v>
      </c>
      <c r="AT42" s="31">
        <v>0</v>
      </c>
      <c r="AU42" s="120">
        <f t="shared" si="18"/>
        <v>17378181.675000001</v>
      </c>
      <c r="AV42" s="31">
        <f t="shared" si="19"/>
        <v>733712.55</v>
      </c>
      <c r="AW42" s="31">
        <f>+AR42</f>
        <v>8322234.5625000009</v>
      </c>
      <c r="AX42" s="31">
        <f>+AS42</f>
        <v>8322234.5625000009</v>
      </c>
      <c r="AY42" s="31">
        <f t="shared" si="22"/>
        <v>0</v>
      </c>
      <c r="AZ42" s="120">
        <f t="shared" si="23"/>
        <v>17378181.675000001</v>
      </c>
      <c r="BA42" s="31">
        <f>+AV42-128523</f>
        <v>605189.55000000005</v>
      </c>
      <c r="BB42" s="31">
        <v>8034799.8899999997</v>
      </c>
      <c r="BC42" s="31">
        <v>8034799.8899999997</v>
      </c>
      <c r="BD42" s="20">
        <f t="shared" si="4"/>
        <v>0</v>
      </c>
      <c r="BE42" s="120">
        <f t="shared" si="24"/>
        <v>16674789.329999998</v>
      </c>
      <c r="BF42" s="31">
        <f t="shared" si="25"/>
        <v>605189.55000000005</v>
      </c>
      <c r="BG42" s="31">
        <f t="shared" si="26"/>
        <v>8034799.8899999997</v>
      </c>
      <c r="BH42" s="31">
        <f t="shared" si="27"/>
        <v>8034799.8899999997</v>
      </c>
      <c r="BI42" s="20">
        <f t="shared" si="28"/>
        <v>0</v>
      </c>
      <c r="BJ42" s="120">
        <f>SUM(BF42:BI42)</f>
        <v>16674789.329999998</v>
      </c>
      <c r="BK42" s="20">
        <f t="shared" si="31"/>
        <v>0</v>
      </c>
      <c r="BL42" s="20">
        <f t="shared" si="32"/>
        <v>0</v>
      </c>
      <c r="BM42" s="20">
        <f t="shared" si="33"/>
        <v>0</v>
      </c>
      <c r="BN42" s="31">
        <f t="shared" si="230"/>
        <v>0</v>
      </c>
      <c r="BO42" s="30">
        <f t="shared" si="231"/>
        <v>0</v>
      </c>
      <c r="BP42" s="17"/>
      <c r="BQ42" s="17"/>
    </row>
    <row r="43" spans="1:70" s="110" customFormat="1" ht="15" thickBot="1" x14ac:dyDescent="0.3">
      <c r="A43" s="121"/>
      <c r="B43" s="229" t="s">
        <v>0</v>
      </c>
      <c r="C43" s="122">
        <f>C15+C24+C30+C33+C37</f>
        <v>1335145.69</v>
      </c>
      <c r="D43" s="122">
        <f t="shared" ref="D43:BO43" si="299">D15+D24+D30+D33+D37</f>
        <v>8331032.5625000009</v>
      </c>
      <c r="E43" s="122">
        <f t="shared" si="299"/>
        <v>8331032.5625000009</v>
      </c>
      <c r="F43" s="122">
        <f t="shared" si="299"/>
        <v>0</v>
      </c>
      <c r="G43" s="122">
        <f t="shared" si="299"/>
        <v>17997210.814999998</v>
      </c>
      <c r="H43" s="122">
        <f t="shared" si="299"/>
        <v>0</v>
      </c>
      <c r="I43" s="122">
        <f t="shared" si="299"/>
        <v>0</v>
      </c>
      <c r="J43" s="122">
        <f t="shared" si="299"/>
        <v>0</v>
      </c>
      <c r="K43" s="122">
        <f t="shared" si="299"/>
        <v>0</v>
      </c>
      <c r="L43" s="122">
        <f t="shared" si="299"/>
        <v>0</v>
      </c>
      <c r="M43" s="122">
        <f t="shared" si="299"/>
        <v>0</v>
      </c>
      <c r="N43" s="122">
        <f t="shared" si="299"/>
        <v>0</v>
      </c>
      <c r="O43" s="122">
        <f t="shared" si="299"/>
        <v>0</v>
      </c>
      <c r="P43" s="122">
        <f t="shared" si="299"/>
        <v>0</v>
      </c>
      <c r="Q43" s="122">
        <f t="shared" si="299"/>
        <v>0</v>
      </c>
      <c r="R43" s="122">
        <f t="shared" si="299"/>
        <v>0</v>
      </c>
      <c r="S43" s="122">
        <f t="shared" si="299"/>
        <v>0</v>
      </c>
      <c r="T43" s="122">
        <f t="shared" si="299"/>
        <v>0</v>
      </c>
      <c r="U43" s="122">
        <f t="shared" si="299"/>
        <v>0</v>
      </c>
      <c r="V43" s="122">
        <f t="shared" si="299"/>
        <v>0</v>
      </c>
      <c r="W43" s="122">
        <f t="shared" si="299"/>
        <v>0</v>
      </c>
      <c r="X43" s="122">
        <f t="shared" si="299"/>
        <v>0</v>
      </c>
      <c r="Y43" s="122">
        <f t="shared" si="299"/>
        <v>0</v>
      </c>
      <c r="Z43" s="122">
        <f t="shared" si="299"/>
        <v>0</v>
      </c>
      <c r="AA43" s="122">
        <f t="shared" si="299"/>
        <v>0</v>
      </c>
      <c r="AB43" s="122">
        <f t="shared" si="299"/>
        <v>0</v>
      </c>
      <c r="AC43" s="122">
        <f t="shared" si="299"/>
        <v>0</v>
      </c>
      <c r="AD43" s="122">
        <f t="shared" si="299"/>
        <v>0</v>
      </c>
      <c r="AE43" s="122">
        <f t="shared" si="299"/>
        <v>0</v>
      </c>
      <c r="AF43" s="122">
        <f t="shared" si="299"/>
        <v>0</v>
      </c>
      <c r="AG43" s="122">
        <f t="shared" si="299"/>
        <v>0</v>
      </c>
      <c r="AH43" s="122">
        <f t="shared" si="299"/>
        <v>0</v>
      </c>
      <c r="AI43" s="122">
        <f t="shared" si="299"/>
        <v>0</v>
      </c>
      <c r="AJ43" s="122">
        <f t="shared" si="299"/>
        <v>0</v>
      </c>
      <c r="AK43" s="122">
        <f t="shared" si="299"/>
        <v>0</v>
      </c>
      <c r="AL43" s="122">
        <f t="shared" si="299"/>
        <v>1335145.69</v>
      </c>
      <c r="AM43" s="122">
        <f t="shared" si="299"/>
        <v>8331032.5625000009</v>
      </c>
      <c r="AN43" s="122">
        <f t="shared" si="299"/>
        <v>8331032.5625000009</v>
      </c>
      <c r="AO43" s="122">
        <f t="shared" si="299"/>
        <v>0</v>
      </c>
      <c r="AP43" s="237">
        <f t="shared" si="299"/>
        <v>17997210.814999998</v>
      </c>
      <c r="AQ43" s="122">
        <f t="shared" si="299"/>
        <v>1335145.69</v>
      </c>
      <c r="AR43" s="122">
        <f t="shared" si="299"/>
        <v>8331032.5625000009</v>
      </c>
      <c r="AS43" s="122">
        <f t="shared" si="299"/>
        <v>8331032.5625000009</v>
      </c>
      <c r="AT43" s="122">
        <f t="shared" si="299"/>
        <v>0</v>
      </c>
      <c r="AU43" s="122">
        <f t="shared" si="299"/>
        <v>17997210.814999998</v>
      </c>
      <c r="AV43" s="122">
        <f t="shared" si="299"/>
        <v>1335145.69</v>
      </c>
      <c r="AW43" s="122">
        <f t="shared" si="299"/>
        <v>8331032.5625000009</v>
      </c>
      <c r="AX43" s="122">
        <f t="shared" si="299"/>
        <v>8331032.5625000009</v>
      </c>
      <c r="AY43" s="122">
        <f t="shared" si="299"/>
        <v>0</v>
      </c>
      <c r="AZ43" s="122">
        <f t="shared" si="299"/>
        <v>17997210.814999998</v>
      </c>
      <c r="BA43" s="122">
        <f t="shared" si="299"/>
        <v>1206622.69</v>
      </c>
      <c r="BB43" s="122">
        <f t="shared" si="299"/>
        <v>8043597.8899999997</v>
      </c>
      <c r="BC43" s="122">
        <f t="shared" si="299"/>
        <v>8043597.8899999997</v>
      </c>
      <c r="BD43" s="122">
        <f t="shared" si="299"/>
        <v>0</v>
      </c>
      <c r="BE43" s="122">
        <f t="shared" si="299"/>
        <v>17293818.469999995</v>
      </c>
      <c r="BF43" s="122">
        <f t="shared" si="299"/>
        <v>1206622.69</v>
      </c>
      <c r="BG43" s="122">
        <f t="shared" si="299"/>
        <v>8043597.8899999997</v>
      </c>
      <c r="BH43" s="122">
        <f t="shared" si="299"/>
        <v>8043597.8899999997</v>
      </c>
      <c r="BI43" s="122">
        <f t="shared" si="299"/>
        <v>0</v>
      </c>
      <c r="BJ43" s="122">
        <f t="shared" si="299"/>
        <v>17293818.469999995</v>
      </c>
      <c r="BK43" s="122">
        <f t="shared" si="299"/>
        <v>0</v>
      </c>
      <c r="BL43" s="122">
        <f t="shared" si="299"/>
        <v>0</v>
      </c>
      <c r="BM43" s="122">
        <f t="shared" si="299"/>
        <v>0</v>
      </c>
      <c r="BN43" s="122">
        <f t="shared" si="299"/>
        <v>0</v>
      </c>
      <c r="BO43" s="122">
        <f t="shared" si="299"/>
        <v>0</v>
      </c>
      <c r="BP43" s="17"/>
      <c r="BQ43" s="17"/>
    </row>
    <row r="44" spans="1:70" x14ac:dyDescent="0.25">
      <c r="A44" s="123"/>
      <c r="B44" s="124"/>
      <c r="C44" s="125"/>
      <c r="D44" s="125"/>
      <c r="E44" s="125"/>
      <c r="F44" s="125"/>
      <c r="G44" s="125"/>
      <c r="H44" s="125"/>
      <c r="I44" s="125"/>
      <c r="J44" s="125"/>
      <c r="K44" s="125"/>
      <c r="L44" s="125"/>
      <c r="M44" s="125"/>
      <c r="N44" s="125"/>
      <c r="O44" s="125"/>
      <c r="P44" s="125"/>
      <c r="Q44" s="125"/>
      <c r="R44" s="125"/>
      <c r="S44" s="125"/>
      <c r="T44" s="125"/>
      <c r="U44" s="125"/>
      <c r="V44" s="125"/>
      <c r="W44" s="125"/>
      <c r="X44" s="125"/>
      <c r="Y44" s="125"/>
      <c r="Z44" s="125"/>
      <c r="AA44" s="125"/>
      <c r="AB44" s="125"/>
      <c r="AC44" s="125"/>
      <c r="AD44" s="125"/>
      <c r="AE44" s="125"/>
      <c r="AF44" s="125"/>
      <c r="AG44" s="125"/>
      <c r="AH44" s="125" t="s">
        <v>51</v>
      </c>
      <c r="AI44" s="125"/>
      <c r="AJ44" s="125"/>
      <c r="AK44" s="125"/>
      <c r="AL44" s="125"/>
      <c r="AM44" s="125"/>
      <c r="AN44" s="126"/>
      <c r="AO44" s="126"/>
      <c r="AP44" s="126"/>
      <c r="AQ44" s="126"/>
      <c r="AR44" s="126"/>
      <c r="AS44" s="126"/>
      <c r="AT44" s="126"/>
      <c r="AU44" s="126"/>
      <c r="AV44" s="126"/>
      <c r="AW44" s="126"/>
      <c r="AX44" s="126"/>
      <c r="AY44" s="126"/>
      <c r="AZ44" s="126"/>
      <c r="BA44" s="126"/>
      <c r="BB44" s="126"/>
      <c r="BC44" s="126" t="s">
        <v>52</v>
      </c>
      <c r="BD44" s="126"/>
      <c r="BE44" s="126"/>
      <c r="BF44" s="126"/>
      <c r="BG44" s="126"/>
      <c r="BH44" s="126"/>
      <c r="BI44" s="126"/>
      <c r="BJ44" s="126"/>
      <c r="BK44" s="126"/>
      <c r="BL44" s="126"/>
      <c r="BM44" s="126"/>
      <c r="BN44" s="126"/>
      <c r="BO44" s="126" t="s">
        <v>53</v>
      </c>
    </row>
    <row r="45" spans="1:70" s="132" customFormat="1" ht="14.25" thickBot="1" x14ac:dyDescent="0.3">
      <c r="A45" s="127"/>
      <c r="B45" s="128"/>
      <c r="C45" s="129"/>
      <c r="D45" s="129"/>
      <c r="E45" s="129"/>
      <c r="F45" s="129"/>
      <c r="G45" s="129"/>
      <c r="H45" s="129"/>
      <c r="I45" s="129"/>
      <c r="J45" s="129"/>
      <c r="K45" s="129"/>
      <c r="L45" s="129"/>
      <c r="M45" s="129"/>
      <c r="N45" s="129"/>
      <c r="O45" s="129"/>
      <c r="P45" s="129"/>
      <c r="Q45" s="129"/>
      <c r="R45" s="129"/>
      <c r="S45" s="129"/>
      <c r="T45" s="129"/>
      <c r="U45" s="129"/>
      <c r="V45" s="129"/>
      <c r="W45" s="129"/>
      <c r="X45" s="129"/>
      <c r="Y45" s="129"/>
      <c r="Z45" s="129"/>
      <c r="AA45" s="129"/>
      <c r="AB45" s="129"/>
      <c r="AC45" s="129"/>
      <c r="AD45" s="129"/>
      <c r="AE45" s="129"/>
      <c r="AF45" s="129"/>
      <c r="AG45" s="129"/>
      <c r="AH45" s="129"/>
      <c r="AI45" s="129"/>
      <c r="AJ45" s="129"/>
      <c r="AK45" s="129"/>
      <c r="AL45" s="129"/>
      <c r="AM45" s="129"/>
      <c r="AN45" s="130"/>
      <c r="AO45" s="130"/>
      <c r="AP45" s="130"/>
      <c r="AQ45" s="130"/>
      <c r="AR45" s="130"/>
      <c r="AS45" s="130"/>
      <c r="AT45" s="130"/>
      <c r="AU45" s="130"/>
      <c r="AV45" s="130"/>
      <c r="AW45" s="130"/>
      <c r="AX45" s="130"/>
      <c r="AY45" s="130"/>
      <c r="AZ45" s="130"/>
      <c r="BA45" s="130"/>
      <c r="BB45" s="130"/>
      <c r="BC45" s="130"/>
      <c r="BD45" s="130"/>
      <c r="BE45" s="130"/>
      <c r="BF45" s="130"/>
      <c r="BG45" s="130"/>
      <c r="BH45" s="130"/>
      <c r="BI45" s="130"/>
      <c r="BJ45" s="130"/>
      <c r="BK45" s="130"/>
      <c r="BL45" s="130"/>
      <c r="BM45" s="130"/>
      <c r="BN45" s="130"/>
      <c r="BO45" s="130"/>
      <c r="BP45" s="131"/>
      <c r="BQ45" s="131"/>
    </row>
    <row r="46" spans="1:70" s="132" customFormat="1" ht="18" thickBot="1" x14ac:dyDescent="0.3">
      <c r="A46" s="373" t="s">
        <v>13</v>
      </c>
      <c r="B46" s="304" t="s">
        <v>14</v>
      </c>
      <c r="C46" s="305" t="s">
        <v>16</v>
      </c>
      <c r="D46" s="306"/>
      <c r="E46" s="306"/>
      <c r="F46" s="306"/>
      <c r="G46" s="306"/>
      <c r="H46" s="306"/>
      <c r="I46" s="306"/>
      <c r="J46" s="306"/>
      <c r="K46" s="306"/>
      <c r="L46" s="306"/>
      <c r="M46" s="306"/>
      <c r="N46" s="306"/>
      <c r="O46" s="306"/>
      <c r="P46" s="306"/>
      <c r="Q46" s="306"/>
      <c r="R46" s="306"/>
      <c r="S46" s="306"/>
      <c r="T46" s="306"/>
      <c r="U46" s="306"/>
      <c r="V46" s="306"/>
      <c r="W46" s="306"/>
      <c r="X46" s="306"/>
      <c r="Y46" s="306"/>
      <c r="Z46" s="306"/>
      <c r="AA46" s="306"/>
      <c r="AB46" s="306"/>
      <c r="AC46" s="306"/>
      <c r="AD46" s="306"/>
      <c r="AE46" s="306"/>
      <c r="AF46" s="306"/>
      <c r="AG46" s="306"/>
      <c r="AH46" s="306"/>
      <c r="AI46" s="306"/>
      <c r="AJ46" s="306"/>
      <c r="AK46" s="306"/>
      <c r="AL46" s="306"/>
      <c r="AM46" s="306"/>
      <c r="AN46" s="306"/>
      <c r="AO46" s="306"/>
      <c r="AP46" s="306"/>
      <c r="AQ46" s="306"/>
      <c r="AR46" s="306"/>
      <c r="AS46" s="306"/>
      <c r="AT46" s="306"/>
      <c r="AU46" s="306"/>
      <c r="AV46" s="306"/>
      <c r="AW46" s="306"/>
      <c r="AX46" s="306"/>
      <c r="AY46" s="306"/>
      <c r="AZ46" s="306"/>
      <c r="BA46" s="306"/>
      <c r="BB46" s="306"/>
      <c r="BC46" s="306"/>
      <c r="BD46" s="306"/>
      <c r="BE46" s="306"/>
      <c r="BF46" s="306"/>
      <c r="BG46" s="306"/>
      <c r="BH46" s="306"/>
      <c r="BI46" s="306"/>
      <c r="BJ46" s="306"/>
      <c r="BK46" s="306"/>
      <c r="BL46" s="306"/>
      <c r="BM46" s="306"/>
      <c r="BN46" s="306"/>
      <c r="BO46" s="307"/>
      <c r="BP46" s="131"/>
      <c r="BQ46" s="131"/>
    </row>
    <row r="47" spans="1:70" s="132" customFormat="1" ht="15" thickBot="1" x14ac:dyDescent="0.3">
      <c r="A47" s="373"/>
      <c r="B47" s="304"/>
      <c r="C47" s="133"/>
      <c r="D47" s="134"/>
      <c r="E47" s="134"/>
      <c r="F47" s="134"/>
      <c r="G47" s="134"/>
      <c r="H47" s="308" t="s">
        <v>87</v>
      </c>
      <c r="I47" s="309"/>
      <c r="J47" s="309"/>
      <c r="K47" s="309"/>
      <c r="L47" s="309"/>
      <c r="M47" s="309"/>
      <c r="N47" s="309"/>
      <c r="O47" s="309"/>
      <c r="P47" s="309"/>
      <c r="Q47" s="310"/>
      <c r="R47" s="311" t="s">
        <v>48</v>
      </c>
      <c r="S47" s="312"/>
      <c r="T47" s="312"/>
      <c r="U47" s="312"/>
      <c r="V47" s="312"/>
      <c r="W47" s="312"/>
      <c r="X47" s="312"/>
      <c r="Y47" s="312"/>
      <c r="Z47" s="312"/>
      <c r="AA47" s="313"/>
      <c r="AB47" s="314" t="s">
        <v>49</v>
      </c>
      <c r="AC47" s="315"/>
      <c r="AD47" s="315"/>
      <c r="AE47" s="315"/>
      <c r="AF47" s="315"/>
      <c r="AG47" s="315"/>
      <c r="AH47" s="315"/>
      <c r="AI47" s="315"/>
      <c r="AJ47" s="315"/>
      <c r="AK47" s="304"/>
      <c r="AL47" s="134"/>
      <c r="AM47" s="134"/>
      <c r="AN47" s="134"/>
      <c r="AO47" s="134"/>
      <c r="AP47" s="134"/>
      <c r="AQ47" s="134"/>
      <c r="AR47" s="134"/>
      <c r="AS47" s="134"/>
      <c r="AT47" s="134"/>
      <c r="AU47" s="134"/>
      <c r="AV47" s="134"/>
      <c r="AW47" s="134"/>
      <c r="AX47" s="134"/>
      <c r="AY47" s="134"/>
      <c r="AZ47" s="134"/>
      <c r="BA47" s="134"/>
      <c r="BB47" s="134"/>
      <c r="BC47" s="134"/>
      <c r="BD47" s="134"/>
      <c r="BE47" s="134"/>
      <c r="BF47" s="134"/>
      <c r="BG47" s="134"/>
      <c r="BH47" s="134"/>
      <c r="BI47" s="134"/>
      <c r="BJ47" s="134"/>
      <c r="BK47" s="134"/>
      <c r="BL47" s="134"/>
      <c r="BM47" s="134"/>
      <c r="BN47" s="134"/>
      <c r="BO47" s="135"/>
      <c r="BP47" s="131"/>
      <c r="BQ47" s="131"/>
    </row>
    <row r="48" spans="1:70" s="132" customFormat="1" ht="10.5" customHeight="1" thickBot="1" x14ac:dyDescent="0.3">
      <c r="A48" s="373"/>
      <c r="B48" s="304"/>
      <c r="C48" s="316" t="s">
        <v>12</v>
      </c>
      <c r="D48" s="317"/>
      <c r="E48" s="317"/>
      <c r="F48" s="317"/>
      <c r="G48" s="318"/>
      <c r="H48" s="322" t="s">
        <v>3</v>
      </c>
      <c r="I48" s="323"/>
      <c r="J48" s="323"/>
      <c r="K48" s="323"/>
      <c r="L48" s="324"/>
      <c r="M48" s="322" t="s">
        <v>4</v>
      </c>
      <c r="N48" s="323"/>
      <c r="O48" s="323"/>
      <c r="P48" s="323"/>
      <c r="Q48" s="324"/>
      <c r="R48" s="316" t="s">
        <v>3</v>
      </c>
      <c r="S48" s="317"/>
      <c r="T48" s="317"/>
      <c r="U48" s="317"/>
      <c r="V48" s="318"/>
      <c r="W48" s="316" t="s">
        <v>4</v>
      </c>
      <c r="X48" s="317"/>
      <c r="Y48" s="317"/>
      <c r="Z48" s="317"/>
      <c r="AA48" s="318"/>
      <c r="AB48" s="316" t="s">
        <v>3</v>
      </c>
      <c r="AC48" s="317"/>
      <c r="AD48" s="317"/>
      <c r="AE48" s="317"/>
      <c r="AF48" s="318"/>
      <c r="AG48" s="328" t="s">
        <v>4</v>
      </c>
      <c r="AH48" s="329"/>
      <c r="AI48" s="329"/>
      <c r="AJ48" s="329"/>
      <c r="AK48" s="330"/>
      <c r="AL48" s="316" t="s">
        <v>23</v>
      </c>
      <c r="AM48" s="317"/>
      <c r="AN48" s="317"/>
      <c r="AO48" s="317"/>
      <c r="AP48" s="318"/>
      <c r="AQ48" s="316" t="s">
        <v>11</v>
      </c>
      <c r="AR48" s="317"/>
      <c r="AS48" s="317"/>
      <c r="AT48" s="317"/>
      <c r="AU48" s="318"/>
      <c r="AV48" s="328" t="s">
        <v>6</v>
      </c>
      <c r="AW48" s="329"/>
      <c r="AX48" s="329"/>
      <c r="AY48" s="329"/>
      <c r="AZ48" s="330"/>
      <c r="BA48" s="316" t="s">
        <v>1</v>
      </c>
      <c r="BB48" s="317"/>
      <c r="BC48" s="317"/>
      <c r="BD48" s="317"/>
      <c r="BE48" s="318"/>
      <c r="BF48" s="316" t="s">
        <v>10</v>
      </c>
      <c r="BG48" s="317"/>
      <c r="BH48" s="317"/>
      <c r="BI48" s="317"/>
      <c r="BJ48" s="318"/>
      <c r="BK48" s="316" t="s">
        <v>30</v>
      </c>
      <c r="BL48" s="317"/>
      <c r="BM48" s="317"/>
      <c r="BN48" s="317"/>
      <c r="BO48" s="318"/>
      <c r="BP48" s="131"/>
      <c r="BQ48" s="131"/>
    </row>
    <row r="49" spans="1:70" s="132" customFormat="1" ht="8.25" customHeight="1" thickBot="1" x14ac:dyDescent="0.3">
      <c r="A49" s="373"/>
      <c r="B49" s="304"/>
      <c r="C49" s="319"/>
      <c r="D49" s="320"/>
      <c r="E49" s="320"/>
      <c r="F49" s="320"/>
      <c r="G49" s="321"/>
      <c r="H49" s="325"/>
      <c r="I49" s="326"/>
      <c r="J49" s="326"/>
      <c r="K49" s="326"/>
      <c r="L49" s="327"/>
      <c r="M49" s="325"/>
      <c r="N49" s="326"/>
      <c r="O49" s="326"/>
      <c r="P49" s="326"/>
      <c r="Q49" s="327"/>
      <c r="R49" s="319"/>
      <c r="S49" s="320"/>
      <c r="T49" s="320"/>
      <c r="U49" s="320"/>
      <c r="V49" s="321"/>
      <c r="W49" s="319"/>
      <c r="X49" s="320"/>
      <c r="Y49" s="320"/>
      <c r="Z49" s="320"/>
      <c r="AA49" s="321"/>
      <c r="AB49" s="319"/>
      <c r="AC49" s="320"/>
      <c r="AD49" s="320"/>
      <c r="AE49" s="320"/>
      <c r="AF49" s="321"/>
      <c r="AG49" s="331"/>
      <c r="AH49" s="332"/>
      <c r="AI49" s="332"/>
      <c r="AJ49" s="332"/>
      <c r="AK49" s="333"/>
      <c r="AL49" s="319"/>
      <c r="AM49" s="320"/>
      <c r="AN49" s="320"/>
      <c r="AO49" s="320"/>
      <c r="AP49" s="321"/>
      <c r="AQ49" s="319"/>
      <c r="AR49" s="320"/>
      <c r="AS49" s="320"/>
      <c r="AT49" s="320"/>
      <c r="AU49" s="321"/>
      <c r="AV49" s="331"/>
      <c r="AW49" s="332"/>
      <c r="AX49" s="332"/>
      <c r="AY49" s="332"/>
      <c r="AZ49" s="333"/>
      <c r="BA49" s="319"/>
      <c r="BB49" s="320"/>
      <c r="BC49" s="320"/>
      <c r="BD49" s="320"/>
      <c r="BE49" s="321"/>
      <c r="BF49" s="319"/>
      <c r="BG49" s="320"/>
      <c r="BH49" s="320"/>
      <c r="BI49" s="320"/>
      <c r="BJ49" s="321"/>
      <c r="BK49" s="319"/>
      <c r="BL49" s="320"/>
      <c r="BM49" s="320"/>
      <c r="BN49" s="320"/>
      <c r="BO49" s="321"/>
      <c r="BP49" s="131"/>
      <c r="BQ49" s="131"/>
    </row>
    <row r="50" spans="1:70" s="132" customFormat="1" ht="15" thickBot="1" x14ac:dyDescent="0.3">
      <c r="A50" s="373"/>
      <c r="B50" s="304"/>
      <c r="C50" s="136" t="s">
        <v>19</v>
      </c>
      <c r="D50" s="136" t="s">
        <v>20</v>
      </c>
      <c r="E50" s="136" t="s">
        <v>21</v>
      </c>
      <c r="F50" s="136" t="s">
        <v>22</v>
      </c>
      <c r="G50" s="136" t="s">
        <v>0</v>
      </c>
      <c r="H50" s="137" t="s">
        <v>19</v>
      </c>
      <c r="I50" s="137" t="s">
        <v>20</v>
      </c>
      <c r="J50" s="137" t="s">
        <v>21</v>
      </c>
      <c r="K50" s="137" t="s">
        <v>22</v>
      </c>
      <c r="L50" s="137" t="s">
        <v>0</v>
      </c>
      <c r="M50" s="137" t="s">
        <v>19</v>
      </c>
      <c r="N50" s="137" t="s">
        <v>20</v>
      </c>
      <c r="O50" s="137" t="s">
        <v>21</v>
      </c>
      <c r="P50" s="137" t="s">
        <v>22</v>
      </c>
      <c r="Q50" s="137" t="s">
        <v>0</v>
      </c>
      <c r="R50" s="136" t="s">
        <v>19</v>
      </c>
      <c r="S50" s="136" t="s">
        <v>20</v>
      </c>
      <c r="T50" s="136" t="s">
        <v>21</v>
      </c>
      <c r="U50" s="136" t="s">
        <v>22</v>
      </c>
      <c r="V50" s="136" t="s">
        <v>0</v>
      </c>
      <c r="W50" s="136" t="s">
        <v>19</v>
      </c>
      <c r="X50" s="136" t="s">
        <v>20</v>
      </c>
      <c r="Y50" s="136" t="s">
        <v>21</v>
      </c>
      <c r="Z50" s="136" t="s">
        <v>22</v>
      </c>
      <c r="AA50" s="136" t="s">
        <v>0</v>
      </c>
      <c r="AB50" s="136" t="s">
        <v>19</v>
      </c>
      <c r="AC50" s="136" t="s">
        <v>20</v>
      </c>
      <c r="AD50" s="136" t="s">
        <v>21</v>
      </c>
      <c r="AE50" s="136" t="s">
        <v>22</v>
      </c>
      <c r="AF50" s="136" t="s">
        <v>0</v>
      </c>
      <c r="AG50" s="136" t="s">
        <v>19</v>
      </c>
      <c r="AH50" s="136" t="s">
        <v>20</v>
      </c>
      <c r="AI50" s="136" t="s">
        <v>21</v>
      </c>
      <c r="AJ50" s="136" t="s">
        <v>22</v>
      </c>
      <c r="AK50" s="136" t="s">
        <v>0</v>
      </c>
      <c r="AL50" s="136" t="s">
        <v>19</v>
      </c>
      <c r="AM50" s="136" t="s">
        <v>20</v>
      </c>
      <c r="AN50" s="136" t="s">
        <v>21</v>
      </c>
      <c r="AO50" s="136" t="s">
        <v>22</v>
      </c>
      <c r="AP50" s="136" t="s">
        <v>0</v>
      </c>
      <c r="AQ50" s="136" t="s">
        <v>19</v>
      </c>
      <c r="AR50" s="136" t="s">
        <v>20</v>
      </c>
      <c r="AS50" s="136" t="s">
        <v>21</v>
      </c>
      <c r="AT50" s="136" t="s">
        <v>22</v>
      </c>
      <c r="AU50" s="136" t="s">
        <v>0</v>
      </c>
      <c r="AV50" s="136" t="s">
        <v>19</v>
      </c>
      <c r="AW50" s="136" t="s">
        <v>20</v>
      </c>
      <c r="AX50" s="136" t="s">
        <v>21</v>
      </c>
      <c r="AY50" s="136" t="s">
        <v>22</v>
      </c>
      <c r="AZ50" s="136" t="s">
        <v>0</v>
      </c>
      <c r="BA50" s="136" t="s">
        <v>19</v>
      </c>
      <c r="BB50" s="136" t="s">
        <v>20</v>
      </c>
      <c r="BC50" s="136" t="s">
        <v>21</v>
      </c>
      <c r="BD50" s="136" t="s">
        <v>22</v>
      </c>
      <c r="BE50" s="136" t="s">
        <v>0</v>
      </c>
      <c r="BF50" s="136" t="s">
        <v>19</v>
      </c>
      <c r="BG50" s="136" t="s">
        <v>20</v>
      </c>
      <c r="BH50" s="136" t="s">
        <v>21</v>
      </c>
      <c r="BI50" s="136" t="s">
        <v>22</v>
      </c>
      <c r="BJ50" s="136" t="s">
        <v>0</v>
      </c>
      <c r="BK50" s="136" t="s">
        <v>19</v>
      </c>
      <c r="BL50" s="136" t="s">
        <v>20</v>
      </c>
      <c r="BM50" s="136" t="s">
        <v>21</v>
      </c>
      <c r="BN50" s="136" t="s">
        <v>22</v>
      </c>
      <c r="BO50" s="136" t="s">
        <v>0</v>
      </c>
      <c r="BP50" s="131"/>
      <c r="BQ50" s="131"/>
    </row>
    <row r="51" spans="1:70" s="141" customFormat="1" ht="15" customHeight="1" thickBot="1" x14ac:dyDescent="0.3">
      <c r="A51" s="283" t="s">
        <v>89</v>
      </c>
      <c r="B51" s="188"/>
      <c r="C51" s="189">
        <f>SUM(C52:C59)</f>
        <v>2259694.1500000004</v>
      </c>
      <c r="D51" s="189">
        <f t="shared" ref="D51" si="300">SUM(D52:D59)</f>
        <v>0</v>
      </c>
      <c r="E51" s="189">
        <f t="shared" ref="E51" si="301">SUM(E52:E59)</f>
        <v>0</v>
      </c>
      <c r="F51" s="189">
        <f t="shared" ref="F51" si="302">SUM(F52:F59)</f>
        <v>0</v>
      </c>
      <c r="G51" s="189">
        <f t="shared" ref="G51" si="303">SUM(G52:G59)</f>
        <v>2259694.1500000004</v>
      </c>
      <c r="H51" s="189">
        <f t="shared" ref="H51" si="304">SUM(H52:H59)</f>
        <v>0</v>
      </c>
      <c r="I51" s="189">
        <f t="shared" ref="I51" si="305">SUM(I52:I59)</f>
        <v>55763</v>
      </c>
      <c r="J51" s="189">
        <f t="shared" ref="J51" si="306">SUM(J52:J59)</f>
        <v>0</v>
      </c>
      <c r="K51" s="189">
        <f t="shared" ref="K51" si="307">SUM(K52:K59)</f>
        <v>0</v>
      </c>
      <c r="L51" s="189">
        <f t="shared" ref="L51" si="308">SUM(L52:L59)</f>
        <v>55763</v>
      </c>
      <c r="M51" s="189">
        <f t="shared" ref="M51" si="309">SUM(M52:M59)</f>
        <v>0</v>
      </c>
      <c r="N51" s="189">
        <f t="shared" ref="N51" si="310">SUM(N52:N59)</f>
        <v>0</v>
      </c>
      <c r="O51" s="189">
        <f t="shared" ref="O51" si="311">SUM(O52:O59)</f>
        <v>0</v>
      </c>
      <c r="P51" s="189">
        <f t="shared" ref="P51" si="312">SUM(P52:P59)</f>
        <v>0</v>
      </c>
      <c r="Q51" s="189">
        <f t="shared" ref="Q51" si="313">SUM(Q52:Q59)</f>
        <v>0</v>
      </c>
      <c r="R51" s="189">
        <f t="shared" ref="R51" si="314">SUM(R52:R59)</f>
        <v>0</v>
      </c>
      <c r="S51" s="189">
        <f t="shared" ref="S51" si="315">SUM(S52:S59)</f>
        <v>0</v>
      </c>
      <c r="T51" s="189">
        <f t="shared" ref="T51" si="316">SUM(T52:T59)</f>
        <v>0</v>
      </c>
      <c r="U51" s="189">
        <f t="shared" ref="U51" si="317">SUM(U52:U59)</f>
        <v>0</v>
      </c>
      <c r="V51" s="189">
        <f t="shared" ref="V51" si="318">SUM(V52:V59)</f>
        <v>0</v>
      </c>
      <c r="W51" s="189">
        <f t="shared" ref="W51" si="319">SUM(W52:W59)</f>
        <v>0</v>
      </c>
      <c r="X51" s="189">
        <f t="shared" ref="X51" si="320">SUM(X52:X59)</f>
        <v>0</v>
      </c>
      <c r="Y51" s="189">
        <f t="shared" ref="Y51" si="321">SUM(Y52:Y59)</f>
        <v>0</v>
      </c>
      <c r="Z51" s="189">
        <f t="shared" ref="Z51" si="322">SUM(Z52:Z59)</f>
        <v>0</v>
      </c>
      <c r="AA51" s="189">
        <f t="shared" ref="AA51" si="323">SUM(AA52:AA59)</f>
        <v>0</v>
      </c>
      <c r="AB51" s="189">
        <f>SUM(AB52:AB59)</f>
        <v>333712.15000000002</v>
      </c>
      <c r="AC51" s="189">
        <f t="shared" ref="AC51" si="324">SUM(AC52:AC59)</f>
        <v>55763</v>
      </c>
      <c r="AD51" s="189">
        <f t="shared" ref="AD51" si="325">SUM(AD52:AD59)</f>
        <v>0</v>
      </c>
      <c r="AE51" s="189">
        <f t="shared" ref="AE51" si="326">SUM(AE52:AE59)</f>
        <v>0</v>
      </c>
      <c r="AF51" s="189">
        <f t="shared" ref="AF51" si="327">SUM(AF52:AF59)</f>
        <v>389475.15</v>
      </c>
      <c r="AG51" s="189">
        <f t="shared" ref="AG51" si="328">SUM(AG52:AG59)</f>
        <v>471067.89</v>
      </c>
      <c r="AH51" s="189">
        <f t="shared" ref="AH51" si="329">SUM(AH52:AH59)</f>
        <v>111526</v>
      </c>
      <c r="AI51" s="189">
        <f t="shared" ref="AI51" si="330">SUM(AI52:AI59)</f>
        <v>0</v>
      </c>
      <c r="AJ51" s="189">
        <f t="shared" ref="AJ51" si="331">SUM(AJ52:AJ59)</f>
        <v>0</v>
      </c>
      <c r="AK51" s="189">
        <f t="shared" ref="AK51" si="332">SUM(AK52:AK59)</f>
        <v>582593.89</v>
      </c>
      <c r="AL51" s="189">
        <f t="shared" ref="AL51" si="333">SUM(AL52:AL59)</f>
        <v>2122338.41</v>
      </c>
      <c r="AM51" s="189">
        <f t="shared" ref="AM51" si="334">SUM(AM52:AM59)</f>
        <v>0</v>
      </c>
      <c r="AN51" s="189">
        <f t="shared" ref="AN51" si="335">SUM(AN52:AN59)</f>
        <v>0</v>
      </c>
      <c r="AO51" s="189">
        <f t="shared" ref="AO51" si="336">SUM(AO52:AO59)</f>
        <v>0</v>
      </c>
      <c r="AP51" s="189">
        <f t="shared" ref="AP51" si="337">SUM(AP52:AP59)</f>
        <v>2122338.41</v>
      </c>
      <c r="AQ51" s="189">
        <f t="shared" ref="AQ51" si="338">SUM(AQ52:AQ59)</f>
        <v>2122338.41</v>
      </c>
      <c r="AR51" s="189">
        <f t="shared" ref="AR51" si="339">SUM(AR52:AR59)</f>
        <v>0</v>
      </c>
      <c r="AS51" s="189">
        <f t="shared" ref="AS51" si="340">SUM(AS52:AS59)</f>
        <v>0</v>
      </c>
      <c r="AT51" s="189">
        <f t="shared" ref="AT51" si="341">SUM(AT52:AT59)</f>
        <v>0</v>
      </c>
      <c r="AU51" s="189">
        <f t="shared" ref="AU51" si="342">SUM(AU52:AU59)</f>
        <v>2122338.41</v>
      </c>
      <c r="AV51" s="189">
        <f t="shared" ref="AV51" si="343">SUM(AV52:AV59)</f>
        <v>2122338.41</v>
      </c>
      <c r="AW51" s="189">
        <f t="shared" ref="AW51" si="344">SUM(AW52:AW59)</f>
        <v>0</v>
      </c>
      <c r="AX51" s="189">
        <f t="shared" ref="AX51" si="345">SUM(AX52:AX59)</f>
        <v>0</v>
      </c>
      <c r="AY51" s="189">
        <f t="shared" ref="AY51" si="346">SUM(AY52:AY59)</f>
        <v>0</v>
      </c>
      <c r="AZ51" s="189">
        <f t="shared" ref="AZ51" si="347">SUM(AZ52:AZ59)</f>
        <v>2122338.41</v>
      </c>
      <c r="BA51" s="189">
        <f t="shared" ref="BA51" si="348">SUM(BA52:BA59)</f>
        <v>2009628.16</v>
      </c>
      <c r="BB51" s="189">
        <f t="shared" ref="BB51" si="349">SUM(BB52:BB59)</f>
        <v>0</v>
      </c>
      <c r="BC51" s="189">
        <f t="shared" ref="BC51" si="350">SUM(BC52:BC59)</f>
        <v>0</v>
      </c>
      <c r="BD51" s="189">
        <f t="shared" ref="BD51" si="351">SUM(BD52:BD59)</f>
        <v>0</v>
      </c>
      <c r="BE51" s="189">
        <f t="shared" ref="BE51" si="352">SUM(BE52:BE59)</f>
        <v>2009628.16</v>
      </c>
      <c r="BF51" s="189">
        <f t="shared" ref="BF51" si="353">SUM(BF52:BF59)</f>
        <v>2009628.16</v>
      </c>
      <c r="BG51" s="189">
        <f t="shared" ref="BG51" si="354">SUM(BG52:BG59)</f>
        <v>0</v>
      </c>
      <c r="BH51" s="189">
        <f t="shared" ref="BH51" si="355">SUM(BH52:BH59)</f>
        <v>0</v>
      </c>
      <c r="BI51" s="189">
        <f t="shared" ref="BI51" si="356">SUM(BI52:BI59)</f>
        <v>0</v>
      </c>
      <c r="BJ51" s="189">
        <f t="shared" ref="BJ51" si="357">SUM(BJ52:BJ59)</f>
        <v>2009628.16</v>
      </c>
      <c r="BK51" s="189">
        <f t="shared" ref="BK51" si="358">SUM(BK52:BK59)</f>
        <v>0</v>
      </c>
      <c r="BL51" s="189">
        <f t="shared" ref="BL51" si="359">SUM(BL52:BL59)</f>
        <v>0</v>
      </c>
      <c r="BM51" s="189">
        <f t="shared" ref="BM51" si="360">SUM(BM52:BM59)</f>
        <v>0</v>
      </c>
      <c r="BN51" s="189">
        <f t="shared" ref="BN51" si="361">SUM(BN52:BN59)</f>
        <v>0</v>
      </c>
      <c r="BO51" s="189">
        <f t="shared" ref="BO51" si="362">SUM(BO52:BO59)</f>
        <v>0</v>
      </c>
      <c r="BP51" s="24"/>
      <c r="BQ51" s="24"/>
    </row>
    <row r="52" spans="1:70" s="141" customFormat="1" ht="14.25" x14ac:dyDescent="0.25">
      <c r="A52" s="279"/>
      <c r="B52" s="13" t="s">
        <v>31</v>
      </c>
      <c r="C52" s="50">
        <v>29234</v>
      </c>
      <c r="D52" s="50"/>
      <c r="E52" s="50"/>
      <c r="F52" s="50">
        <v>0</v>
      </c>
      <c r="G52" s="138">
        <f t="shared" ref="G52:G78" si="363">SUM(C52:F52)</f>
        <v>29234</v>
      </c>
      <c r="H52" s="138"/>
      <c r="I52" s="138"/>
      <c r="J52" s="138"/>
      <c r="K52" s="138"/>
      <c r="L52" s="138">
        <f>SUM(H52:K52)</f>
        <v>0</v>
      </c>
      <c r="M52" s="138"/>
      <c r="N52" s="138"/>
      <c r="O52" s="138"/>
      <c r="P52" s="138"/>
      <c r="Q52" s="138"/>
      <c r="R52" s="138"/>
      <c r="S52" s="138"/>
      <c r="T52" s="138"/>
      <c r="U52" s="138"/>
      <c r="V52" s="138">
        <f>SUM(R52:U52)</f>
        <v>0</v>
      </c>
      <c r="W52" s="138"/>
      <c r="X52" s="138"/>
      <c r="Y52" s="138"/>
      <c r="Z52" s="138"/>
      <c r="AA52" s="138">
        <f>SUM(W52:Z52)</f>
        <v>0</v>
      </c>
      <c r="AB52" s="139">
        <v>0</v>
      </c>
      <c r="AC52" s="138"/>
      <c r="AD52" s="138"/>
      <c r="AE52" s="138"/>
      <c r="AF52" s="138">
        <f>SUM(AB52:AE52)</f>
        <v>0</v>
      </c>
      <c r="AG52" s="139">
        <v>4.43</v>
      </c>
      <c r="AH52" s="138"/>
      <c r="AI52" s="138"/>
      <c r="AJ52" s="138">
        <v>0</v>
      </c>
      <c r="AK52" s="138">
        <f>SUM(AG52:AJ52)</f>
        <v>4.43</v>
      </c>
      <c r="AL52" s="139">
        <f>C52+H52-M52+R52-W52+AB52-AG52</f>
        <v>29229.57</v>
      </c>
      <c r="AM52" s="139">
        <f t="shared" ref="AM52:AO52" si="364">D52+I52-N52+S52-X52+AC52-AH52</f>
        <v>0</v>
      </c>
      <c r="AN52" s="15">
        <f t="shared" si="364"/>
        <v>0</v>
      </c>
      <c r="AO52" s="15">
        <f t="shared" si="364"/>
        <v>0</v>
      </c>
      <c r="AP52" s="140">
        <f>SUM(AL52:AO52)</f>
        <v>29229.57</v>
      </c>
      <c r="AQ52" s="15">
        <v>29229.57</v>
      </c>
      <c r="AR52" s="15">
        <v>0</v>
      </c>
      <c r="AS52" s="15"/>
      <c r="AT52" s="22">
        <v>0</v>
      </c>
      <c r="AU52" s="140">
        <f>SUM(AQ52:AT52)</f>
        <v>29229.57</v>
      </c>
      <c r="AV52" s="15">
        <v>29229.57</v>
      </c>
      <c r="AW52" s="15">
        <v>0</v>
      </c>
      <c r="AX52" s="15"/>
      <c r="AY52" s="22">
        <v>0</v>
      </c>
      <c r="AZ52" s="140">
        <f>SUM(AV52:AY52)</f>
        <v>29229.57</v>
      </c>
      <c r="BA52" s="15">
        <v>29229.57</v>
      </c>
      <c r="BB52" s="15"/>
      <c r="BC52" s="15"/>
      <c r="BD52" s="22">
        <v>0</v>
      </c>
      <c r="BE52" s="140">
        <f>SUM(BA52:BD52)</f>
        <v>29229.57</v>
      </c>
      <c r="BF52" s="15">
        <v>29229.57</v>
      </c>
      <c r="BG52" s="15"/>
      <c r="BH52" s="15"/>
      <c r="BI52" s="22">
        <v>0</v>
      </c>
      <c r="BJ52" s="140">
        <f>SUM(BF52:BI52)</f>
        <v>29229.57</v>
      </c>
      <c r="BK52" s="15">
        <f t="shared" ref="BK52:BM53" si="365">AL52-AV52</f>
        <v>0</v>
      </c>
      <c r="BL52" s="15">
        <f t="shared" si="365"/>
        <v>0</v>
      </c>
      <c r="BM52" s="15">
        <f t="shared" si="365"/>
        <v>0</v>
      </c>
      <c r="BN52" s="15">
        <f t="shared" ref="BN52:BN70" si="366">AO52-BD52</f>
        <v>0</v>
      </c>
      <c r="BO52" s="15">
        <f>SUM(BK52:BN52)</f>
        <v>0</v>
      </c>
      <c r="BP52" s="24"/>
      <c r="BQ52" s="24"/>
    </row>
    <row r="53" spans="1:70" s="141" customFormat="1" ht="14.25" x14ac:dyDescent="0.25">
      <c r="A53" s="279"/>
      <c r="B53" s="19" t="s">
        <v>32</v>
      </c>
      <c r="C53" s="50"/>
      <c r="D53" s="50"/>
      <c r="E53" s="50"/>
      <c r="F53" s="50"/>
      <c r="G53" s="138">
        <f t="shared" si="363"/>
        <v>0</v>
      </c>
      <c r="H53" s="138"/>
      <c r="I53" s="138"/>
      <c r="J53" s="138"/>
      <c r="K53" s="138"/>
      <c r="L53" s="138">
        <f t="shared" ref="L53:L78" si="367">SUM(H53:K53)</f>
        <v>0</v>
      </c>
      <c r="M53" s="138"/>
      <c r="N53" s="138"/>
      <c r="O53" s="138"/>
      <c r="P53" s="138"/>
      <c r="Q53" s="138"/>
      <c r="R53" s="138"/>
      <c r="S53" s="138"/>
      <c r="T53" s="138"/>
      <c r="U53" s="138"/>
      <c r="V53" s="138">
        <f t="shared" ref="V53:V78" si="368">SUM(R53:U53)</f>
        <v>0</v>
      </c>
      <c r="W53" s="138"/>
      <c r="X53" s="138"/>
      <c r="Y53" s="138"/>
      <c r="Z53" s="138"/>
      <c r="AA53" s="138">
        <f t="shared" ref="AA53:AA78" si="369">SUM(W53:Z53)</f>
        <v>0</v>
      </c>
      <c r="AB53" s="142"/>
      <c r="AC53" s="142"/>
      <c r="AD53" s="142"/>
      <c r="AE53" s="142"/>
      <c r="AF53" s="138">
        <f t="shared" ref="AF53:AF78" si="370">SUM(AB53:AE53)</f>
        <v>0</v>
      </c>
      <c r="AG53" s="142"/>
      <c r="AH53" s="143"/>
      <c r="AI53" s="143"/>
      <c r="AJ53" s="142"/>
      <c r="AK53" s="138">
        <f t="shared" ref="AK53:AK78" si="371">SUM(AG53:AJ53)</f>
        <v>0</v>
      </c>
      <c r="AL53" s="139">
        <f t="shared" ref="AL53:AL78" si="372">C53+H53-M53+R53-W53+AB53-AG53</f>
        <v>0</v>
      </c>
      <c r="AM53" s="139">
        <f t="shared" ref="AM53:AM78" si="373">D53+I53-N53+S53-X53+AC53-AH53</f>
        <v>0</v>
      </c>
      <c r="AN53" s="15">
        <f t="shared" ref="AN53:AN78" si="374">E53+J53-O53+T53-Y53+AD53-AI53</f>
        <v>0</v>
      </c>
      <c r="AO53" s="15">
        <f t="shared" ref="AO53:AO78" si="375">F53+K53-P53+U53-Z53+AE53-AJ53</f>
        <v>0</v>
      </c>
      <c r="AP53" s="140">
        <f t="shared" ref="AP53:AP77" si="376">SUM(AL53:AO53)</f>
        <v>0</v>
      </c>
      <c r="AQ53" s="15">
        <v>0</v>
      </c>
      <c r="AR53" s="15">
        <v>0</v>
      </c>
      <c r="AS53" s="15"/>
      <c r="AT53" s="15">
        <v>0</v>
      </c>
      <c r="AU53" s="140">
        <f>SUM(AQ53:AT53)</f>
        <v>0</v>
      </c>
      <c r="AV53" s="15">
        <v>0</v>
      </c>
      <c r="AW53" s="15">
        <v>0</v>
      </c>
      <c r="AX53" s="15"/>
      <c r="AY53" s="15">
        <v>0</v>
      </c>
      <c r="AZ53" s="140">
        <f t="shared" ref="AZ53:AZ78" si="377">SUM(AV53:AY53)</f>
        <v>0</v>
      </c>
      <c r="BA53" s="15">
        <v>0</v>
      </c>
      <c r="BB53" s="15"/>
      <c r="BC53" s="15"/>
      <c r="BD53" s="15">
        <v>0</v>
      </c>
      <c r="BE53" s="140">
        <f t="shared" ref="BE53:BE78" si="378">SUM(BA53:BD53)</f>
        <v>0</v>
      </c>
      <c r="BF53" s="15">
        <v>0</v>
      </c>
      <c r="BG53" s="15"/>
      <c r="BH53" s="15"/>
      <c r="BI53" s="15">
        <v>0</v>
      </c>
      <c r="BJ53" s="140">
        <f t="shared" ref="BJ53:BJ58" si="379">SUM(BF53:BI53)</f>
        <v>0</v>
      </c>
      <c r="BK53" s="15">
        <f t="shared" si="365"/>
        <v>0</v>
      </c>
      <c r="BL53" s="15">
        <f t="shared" si="365"/>
        <v>0</v>
      </c>
      <c r="BM53" s="15">
        <f t="shared" si="365"/>
        <v>0</v>
      </c>
      <c r="BN53" s="15">
        <f t="shared" si="366"/>
        <v>0</v>
      </c>
      <c r="BO53" s="15">
        <f t="shared" ref="BO53:BO58" si="380">SUM(BK53:BN53)</f>
        <v>0</v>
      </c>
      <c r="BP53" s="24"/>
      <c r="BQ53" s="24"/>
    </row>
    <row r="54" spans="1:70" s="141" customFormat="1" ht="28.5" x14ac:dyDescent="0.25">
      <c r="A54" s="279"/>
      <c r="B54" s="19" t="s">
        <v>44</v>
      </c>
      <c r="C54" s="50">
        <v>1323420.9500000002</v>
      </c>
      <c r="D54" s="50"/>
      <c r="E54" s="50"/>
      <c r="F54" s="50"/>
      <c r="G54" s="138">
        <f t="shared" si="363"/>
        <v>1323420.9500000002</v>
      </c>
      <c r="H54" s="138"/>
      <c r="I54" s="138"/>
      <c r="J54" s="138"/>
      <c r="K54" s="138"/>
      <c r="L54" s="138">
        <f t="shared" si="367"/>
        <v>0</v>
      </c>
      <c r="M54" s="138"/>
      <c r="N54" s="138"/>
      <c r="O54" s="138"/>
      <c r="P54" s="138"/>
      <c r="Q54" s="138"/>
      <c r="R54" s="138"/>
      <c r="S54" s="138"/>
      <c r="T54" s="138"/>
      <c r="U54" s="138"/>
      <c r="V54" s="138">
        <f t="shared" si="368"/>
        <v>0</v>
      </c>
      <c r="W54" s="138"/>
      <c r="X54" s="138"/>
      <c r="Y54" s="138"/>
      <c r="Z54" s="138"/>
      <c r="AA54" s="138">
        <f t="shared" si="369"/>
        <v>0</v>
      </c>
      <c r="AB54" s="144">
        <v>268063.63</v>
      </c>
      <c r="AC54" s="144"/>
      <c r="AD54" s="144"/>
      <c r="AE54" s="144"/>
      <c r="AF54" s="138">
        <f>SUM(AB54:AE54)</f>
        <v>268063.63</v>
      </c>
      <c r="AG54" s="144">
        <v>375137.6</v>
      </c>
      <c r="AH54" s="144"/>
      <c r="AI54" s="144"/>
      <c r="AJ54" s="144"/>
      <c r="AK54" s="138">
        <f t="shared" si="371"/>
        <v>375137.6</v>
      </c>
      <c r="AL54" s="139">
        <f t="shared" si="372"/>
        <v>1216346.98</v>
      </c>
      <c r="AM54" s="139">
        <f t="shared" si="373"/>
        <v>0</v>
      </c>
      <c r="AN54" s="15">
        <f t="shared" si="374"/>
        <v>0</v>
      </c>
      <c r="AO54" s="15">
        <f t="shared" si="375"/>
        <v>0</v>
      </c>
      <c r="AP54" s="140">
        <f t="shared" si="376"/>
        <v>1216346.98</v>
      </c>
      <c r="AQ54" s="15">
        <v>1216346.98</v>
      </c>
      <c r="AR54" s="15">
        <v>0</v>
      </c>
      <c r="AS54" s="15"/>
      <c r="AT54" s="15">
        <v>0</v>
      </c>
      <c r="AU54" s="140">
        <f t="shared" ref="AU54:AU78" si="381">SUM(AQ54:AT54)</f>
        <v>1216346.98</v>
      </c>
      <c r="AV54" s="15">
        <v>1216346.98</v>
      </c>
      <c r="AW54" s="15">
        <v>0</v>
      </c>
      <c r="AX54" s="15"/>
      <c r="AY54" s="15">
        <v>0</v>
      </c>
      <c r="AZ54" s="140">
        <f t="shared" si="377"/>
        <v>1216346.98</v>
      </c>
      <c r="BA54" s="15">
        <v>1216346.98</v>
      </c>
      <c r="BB54" s="15"/>
      <c r="BC54" s="15"/>
      <c r="BD54" s="15">
        <v>0</v>
      </c>
      <c r="BE54" s="140">
        <f t="shared" si="378"/>
        <v>1216346.98</v>
      </c>
      <c r="BF54" s="15">
        <v>1216346.98</v>
      </c>
      <c r="BG54" s="15"/>
      <c r="BH54" s="15"/>
      <c r="BI54" s="15">
        <v>0</v>
      </c>
      <c r="BJ54" s="140">
        <f t="shared" si="379"/>
        <v>1216346.98</v>
      </c>
      <c r="BK54" s="15">
        <f t="shared" ref="BK54:BK74" si="382">AL54-AV54</f>
        <v>0</v>
      </c>
      <c r="BL54" s="15">
        <f t="shared" ref="BL54:BL74" si="383">AM54-AW54</f>
        <v>0</v>
      </c>
      <c r="BM54" s="15">
        <f t="shared" ref="BM54:BM74" si="384">AN54-AX54</f>
        <v>0</v>
      </c>
      <c r="BN54" s="15">
        <f t="shared" si="366"/>
        <v>0</v>
      </c>
      <c r="BO54" s="15">
        <f t="shared" si="380"/>
        <v>0</v>
      </c>
      <c r="BP54" s="24"/>
      <c r="BQ54" s="24"/>
    </row>
    <row r="55" spans="1:70" s="141" customFormat="1" ht="28.5" x14ac:dyDescent="0.25">
      <c r="A55" s="279"/>
      <c r="B55" s="19" t="s">
        <v>50</v>
      </c>
      <c r="C55" s="50">
        <v>6240</v>
      </c>
      <c r="D55" s="50"/>
      <c r="E55" s="50"/>
      <c r="F55" s="50"/>
      <c r="G55" s="138">
        <f t="shared" si="363"/>
        <v>6240</v>
      </c>
      <c r="H55" s="138"/>
      <c r="I55" s="138"/>
      <c r="J55" s="138"/>
      <c r="K55" s="138"/>
      <c r="L55" s="138">
        <f t="shared" si="367"/>
        <v>0</v>
      </c>
      <c r="M55" s="138"/>
      <c r="N55" s="138"/>
      <c r="O55" s="138"/>
      <c r="P55" s="138"/>
      <c r="Q55" s="138"/>
      <c r="R55" s="138"/>
      <c r="S55" s="138"/>
      <c r="T55" s="138"/>
      <c r="U55" s="138"/>
      <c r="V55" s="138">
        <f t="shared" si="368"/>
        <v>0</v>
      </c>
      <c r="W55" s="138"/>
      <c r="X55" s="138"/>
      <c r="Y55" s="138"/>
      <c r="Z55" s="138"/>
      <c r="AA55" s="138">
        <f t="shared" si="369"/>
        <v>0</v>
      </c>
      <c r="AB55" s="144"/>
      <c r="AC55" s="144"/>
      <c r="AD55" s="144"/>
      <c r="AE55" s="144"/>
      <c r="AF55" s="138">
        <f t="shared" si="370"/>
        <v>0</v>
      </c>
      <c r="AG55" s="144"/>
      <c r="AH55" s="144"/>
      <c r="AI55" s="144"/>
      <c r="AJ55" s="144"/>
      <c r="AK55" s="138">
        <f t="shared" si="371"/>
        <v>0</v>
      </c>
      <c r="AL55" s="139">
        <f t="shared" si="372"/>
        <v>6240</v>
      </c>
      <c r="AM55" s="139">
        <f t="shared" si="373"/>
        <v>0</v>
      </c>
      <c r="AN55" s="15">
        <f t="shared" si="374"/>
        <v>0</v>
      </c>
      <c r="AO55" s="15">
        <f t="shared" si="375"/>
        <v>0</v>
      </c>
      <c r="AP55" s="140">
        <f t="shared" si="376"/>
        <v>6240</v>
      </c>
      <c r="AQ55" s="15">
        <v>6240</v>
      </c>
      <c r="AR55" s="15">
        <v>0</v>
      </c>
      <c r="AS55" s="15"/>
      <c r="AT55" s="15">
        <v>0</v>
      </c>
      <c r="AU55" s="140">
        <f t="shared" si="381"/>
        <v>6240</v>
      </c>
      <c r="AV55" s="15">
        <v>6240</v>
      </c>
      <c r="AW55" s="15">
        <v>0</v>
      </c>
      <c r="AX55" s="15"/>
      <c r="AY55" s="15">
        <v>0</v>
      </c>
      <c r="AZ55" s="140">
        <f t="shared" si="377"/>
        <v>6240</v>
      </c>
      <c r="BA55" s="15">
        <v>6240</v>
      </c>
      <c r="BB55" s="15"/>
      <c r="BC55" s="15"/>
      <c r="BD55" s="15">
        <v>0</v>
      </c>
      <c r="BE55" s="140">
        <f t="shared" si="378"/>
        <v>6240</v>
      </c>
      <c r="BF55" s="15">
        <v>6240</v>
      </c>
      <c r="BG55" s="15"/>
      <c r="BH55" s="15"/>
      <c r="BI55" s="15">
        <v>0</v>
      </c>
      <c r="BJ55" s="140">
        <f t="shared" si="379"/>
        <v>6240</v>
      </c>
      <c r="BK55" s="15">
        <f t="shared" si="382"/>
        <v>0</v>
      </c>
      <c r="BL55" s="15">
        <f t="shared" si="383"/>
        <v>0</v>
      </c>
      <c r="BM55" s="15">
        <f t="shared" si="384"/>
        <v>0</v>
      </c>
      <c r="BN55" s="15">
        <f t="shared" si="366"/>
        <v>0</v>
      </c>
      <c r="BO55" s="15">
        <f t="shared" si="380"/>
        <v>0</v>
      </c>
      <c r="BP55" s="24"/>
      <c r="BQ55" s="24"/>
    </row>
    <row r="56" spans="1:70" s="141" customFormat="1" ht="14.25" x14ac:dyDescent="0.25">
      <c r="A56" s="279"/>
      <c r="B56" s="19" t="s">
        <v>33</v>
      </c>
      <c r="C56" s="50">
        <v>3723</v>
      </c>
      <c r="D56" s="50"/>
      <c r="E56" s="50"/>
      <c r="F56" s="50"/>
      <c r="G56" s="138">
        <f t="shared" si="363"/>
        <v>3723</v>
      </c>
      <c r="H56" s="138"/>
      <c r="I56" s="138"/>
      <c r="J56" s="138"/>
      <c r="K56" s="138"/>
      <c r="L56" s="138">
        <f t="shared" si="367"/>
        <v>0</v>
      </c>
      <c r="M56" s="138"/>
      <c r="N56" s="138"/>
      <c r="O56" s="138"/>
      <c r="P56" s="138"/>
      <c r="Q56" s="138"/>
      <c r="R56" s="138"/>
      <c r="S56" s="138"/>
      <c r="T56" s="138"/>
      <c r="U56" s="138"/>
      <c r="V56" s="138">
        <f t="shared" si="368"/>
        <v>0</v>
      </c>
      <c r="W56" s="138"/>
      <c r="X56" s="138"/>
      <c r="Y56" s="138"/>
      <c r="Z56" s="138"/>
      <c r="AA56" s="138">
        <f t="shared" si="369"/>
        <v>0</v>
      </c>
      <c r="AB56" s="144"/>
      <c r="AC56" s="144"/>
      <c r="AD56" s="144"/>
      <c r="AE56" s="144"/>
      <c r="AF56" s="138">
        <f t="shared" si="370"/>
        <v>0</v>
      </c>
      <c r="AG56" s="144"/>
      <c r="AH56" s="144"/>
      <c r="AI56" s="144"/>
      <c r="AJ56" s="144"/>
      <c r="AK56" s="138">
        <f t="shared" si="371"/>
        <v>0</v>
      </c>
      <c r="AL56" s="139">
        <f t="shared" si="372"/>
        <v>3723</v>
      </c>
      <c r="AM56" s="139">
        <f t="shared" si="373"/>
        <v>0</v>
      </c>
      <c r="AN56" s="15">
        <f t="shared" si="374"/>
        <v>0</v>
      </c>
      <c r="AO56" s="15">
        <f t="shared" si="375"/>
        <v>0</v>
      </c>
      <c r="AP56" s="140">
        <f t="shared" si="376"/>
        <v>3723</v>
      </c>
      <c r="AQ56" s="15">
        <v>3723</v>
      </c>
      <c r="AR56" s="15">
        <v>0</v>
      </c>
      <c r="AS56" s="15"/>
      <c r="AT56" s="15">
        <v>0</v>
      </c>
      <c r="AU56" s="140">
        <f t="shared" si="381"/>
        <v>3723</v>
      </c>
      <c r="AV56" s="15">
        <v>3723</v>
      </c>
      <c r="AW56" s="15">
        <v>0</v>
      </c>
      <c r="AX56" s="15"/>
      <c r="AY56" s="15">
        <v>0</v>
      </c>
      <c r="AZ56" s="140">
        <f t="shared" si="377"/>
        <v>3723</v>
      </c>
      <c r="BA56" s="15">
        <v>3723</v>
      </c>
      <c r="BB56" s="15"/>
      <c r="BC56" s="15"/>
      <c r="BD56" s="15">
        <v>0</v>
      </c>
      <c r="BE56" s="140">
        <f t="shared" si="378"/>
        <v>3723</v>
      </c>
      <c r="BF56" s="15">
        <v>3723</v>
      </c>
      <c r="BG56" s="15"/>
      <c r="BH56" s="15"/>
      <c r="BI56" s="15">
        <v>0</v>
      </c>
      <c r="BJ56" s="140">
        <f t="shared" si="379"/>
        <v>3723</v>
      </c>
      <c r="BK56" s="15">
        <f t="shared" si="382"/>
        <v>0</v>
      </c>
      <c r="BL56" s="15">
        <f t="shared" si="383"/>
        <v>0</v>
      </c>
      <c r="BM56" s="15">
        <f t="shared" si="384"/>
        <v>0</v>
      </c>
      <c r="BN56" s="15">
        <f t="shared" si="366"/>
        <v>0</v>
      </c>
      <c r="BO56" s="15">
        <f t="shared" si="380"/>
        <v>0</v>
      </c>
      <c r="BP56" s="24"/>
      <c r="BQ56" s="24"/>
    </row>
    <row r="57" spans="1:70" s="141" customFormat="1" ht="42.75" x14ac:dyDescent="0.25">
      <c r="A57" s="279"/>
      <c r="B57" s="19" t="s">
        <v>56</v>
      </c>
      <c r="C57" s="50">
        <v>22506</v>
      </c>
      <c r="D57" s="50"/>
      <c r="E57" s="50"/>
      <c r="F57" s="50"/>
      <c r="G57" s="138">
        <f t="shared" si="363"/>
        <v>22506</v>
      </c>
      <c r="H57" s="138"/>
      <c r="I57" s="138"/>
      <c r="J57" s="138"/>
      <c r="K57" s="138"/>
      <c r="L57" s="138">
        <f t="shared" si="367"/>
        <v>0</v>
      </c>
      <c r="M57" s="138"/>
      <c r="N57" s="138"/>
      <c r="O57" s="138"/>
      <c r="P57" s="138"/>
      <c r="Q57" s="138"/>
      <c r="R57" s="138"/>
      <c r="S57" s="138"/>
      <c r="T57" s="138"/>
      <c r="U57" s="138"/>
      <c r="V57" s="138">
        <f t="shared" si="368"/>
        <v>0</v>
      </c>
      <c r="W57" s="138"/>
      <c r="X57" s="138"/>
      <c r="Y57" s="138"/>
      <c r="Z57" s="138"/>
      <c r="AA57" s="138">
        <f t="shared" si="369"/>
        <v>0</v>
      </c>
      <c r="AB57" s="144"/>
      <c r="AC57" s="144"/>
      <c r="AD57" s="144"/>
      <c r="AE57" s="144"/>
      <c r="AF57" s="138">
        <f t="shared" si="370"/>
        <v>0</v>
      </c>
      <c r="AG57" s="144">
        <v>804.59</v>
      </c>
      <c r="AH57" s="144"/>
      <c r="AI57" s="144"/>
      <c r="AJ57" s="144"/>
      <c r="AK57" s="138">
        <f t="shared" si="371"/>
        <v>804.59</v>
      </c>
      <c r="AL57" s="139">
        <f t="shared" si="372"/>
        <v>21701.41</v>
      </c>
      <c r="AM57" s="139">
        <f t="shared" si="373"/>
        <v>0</v>
      </c>
      <c r="AN57" s="15">
        <f t="shared" si="374"/>
        <v>0</v>
      </c>
      <c r="AO57" s="15">
        <f t="shared" si="375"/>
        <v>0</v>
      </c>
      <c r="AP57" s="140">
        <f t="shared" si="376"/>
        <v>21701.41</v>
      </c>
      <c r="AQ57" s="15">
        <v>21701.41</v>
      </c>
      <c r="AR57" s="15">
        <v>0</v>
      </c>
      <c r="AS57" s="15"/>
      <c r="AT57" s="15">
        <v>0</v>
      </c>
      <c r="AU57" s="140">
        <f t="shared" si="381"/>
        <v>21701.41</v>
      </c>
      <c r="AV57" s="15">
        <v>21701.41</v>
      </c>
      <c r="AW57" s="15">
        <v>0</v>
      </c>
      <c r="AX57" s="15"/>
      <c r="AY57" s="15">
        <v>0</v>
      </c>
      <c r="AZ57" s="140">
        <f t="shared" si="377"/>
        <v>21701.41</v>
      </c>
      <c r="BA57" s="15">
        <v>20312.41</v>
      </c>
      <c r="BB57" s="15"/>
      <c r="BC57" s="15"/>
      <c r="BD57" s="15">
        <v>0</v>
      </c>
      <c r="BE57" s="140">
        <f t="shared" si="378"/>
        <v>20312.41</v>
      </c>
      <c r="BF57" s="15">
        <v>20312.41</v>
      </c>
      <c r="BG57" s="15"/>
      <c r="BH57" s="15"/>
      <c r="BI57" s="15">
        <v>0</v>
      </c>
      <c r="BJ57" s="140">
        <f t="shared" si="379"/>
        <v>20312.41</v>
      </c>
      <c r="BK57" s="15">
        <f t="shared" si="382"/>
        <v>0</v>
      </c>
      <c r="BL57" s="15">
        <f t="shared" si="383"/>
        <v>0</v>
      </c>
      <c r="BM57" s="15">
        <f t="shared" si="384"/>
        <v>0</v>
      </c>
      <c r="BN57" s="15">
        <f t="shared" si="366"/>
        <v>0</v>
      </c>
      <c r="BO57" s="15">
        <f t="shared" si="380"/>
        <v>0</v>
      </c>
      <c r="BP57" s="24"/>
      <c r="BQ57" s="24"/>
    </row>
    <row r="58" spans="1:70" s="141" customFormat="1" ht="14.25" x14ac:dyDescent="0.25">
      <c r="A58" s="279"/>
      <c r="B58" s="19" t="s">
        <v>57</v>
      </c>
      <c r="C58" s="50">
        <v>1950</v>
      </c>
      <c r="D58" s="50"/>
      <c r="E58" s="50"/>
      <c r="F58" s="50"/>
      <c r="G58" s="138">
        <f t="shared" si="363"/>
        <v>1950</v>
      </c>
      <c r="H58" s="138"/>
      <c r="I58" s="139">
        <v>55763</v>
      </c>
      <c r="J58" s="138"/>
      <c r="K58" s="138"/>
      <c r="L58" s="138">
        <f>SUM(H58:K58)</f>
        <v>55763</v>
      </c>
      <c r="M58" s="138"/>
      <c r="N58" s="138"/>
      <c r="O58" s="138"/>
      <c r="P58" s="138"/>
      <c r="Q58" s="138"/>
      <c r="R58" s="138">
        <v>0</v>
      </c>
      <c r="S58" s="138"/>
      <c r="T58" s="138"/>
      <c r="U58" s="138"/>
      <c r="V58" s="138">
        <f t="shared" si="368"/>
        <v>0</v>
      </c>
      <c r="W58" s="138"/>
      <c r="X58" s="138"/>
      <c r="Y58" s="138"/>
      <c r="Z58" s="138"/>
      <c r="AA58" s="138">
        <f t="shared" si="369"/>
        <v>0</v>
      </c>
      <c r="AB58" s="144">
        <v>0</v>
      </c>
      <c r="AC58" s="24">
        <v>55763</v>
      </c>
      <c r="AD58" s="144"/>
      <c r="AE58" s="144"/>
      <c r="AF58" s="138">
        <f t="shared" si="370"/>
        <v>55763</v>
      </c>
      <c r="AG58" s="144">
        <v>0</v>
      </c>
      <c r="AH58" s="144">
        <v>111526</v>
      </c>
      <c r="AI58" s="144"/>
      <c r="AJ58" s="144"/>
      <c r="AK58" s="138">
        <f>SUM(AG58:AJ58)</f>
        <v>111526</v>
      </c>
      <c r="AL58" s="139">
        <f t="shared" si="372"/>
        <v>1950</v>
      </c>
      <c r="AM58" s="139">
        <f t="shared" si="373"/>
        <v>0</v>
      </c>
      <c r="AN58" s="15">
        <f t="shared" si="374"/>
        <v>0</v>
      </c>
      <c r="AO58" s="15">
        <f t="shared" si="375"/>
        <v>0</v>
      </c>
      <c r="AP58" s="140">
        <f t="shared" si="376"/>
        <v>1950</v>
      </c>
      <c r="AQ58" s="15">
        <v>1950</v>
      </c>
      <c r="AR58" s="15">
        <v>0</v>
      </c>
      <c r="AS58" s="15"/>
      <c r="AT58" s="15">
        <v>0</v>
      </c>
      <c r="AU58" s="140">
        <f t="shared" si="381"/>
        <v>1950</v>
      </c>
      <c r="AV58" s="15">
        <v>1950</v>
      </c>
      <c r="AW58" s="15">
        <v>0</v>
      </c>
      <c r="AX58" s="15"/>
      <c r="AY58" s="15">
        <v>0</v>
      </c>
      <c r="AZ58" s="140">
        <f t="shared" si="377"/>
        <v>1950</v>
      </c>
      <c r="BA58" s="15">
        <v>0</v>
      </c>
      <c r="BB58" s="15"/>
      <c r="BC58" s="15"/>
      <c r="BD58" s="15">
        <v>0</v>
      </c>
      <c r="BE58" s="140">
        <f t="shared" si="378"/>
        <v>0</v>
      </c>
      <c r="BF58" s="15">
        <v>0</v>
      </c>
      <c r="BG58" s="15"/>
      <c r="BH58" s="15"/>
      <c r="BI58" s="15">
        <v>0</v>
      </c>
      <c r="BJ58" s="140">
        <f t="shared" si="379"/>
        <v>0</v>
      </c>
      <c r="BK58" s="15">
        <f t="shared" si="382"/>
        <v>0</v>
      </c>
      <c r="BL58" s="15">
        <f t="shared" si="383"/>
        <v>0</v>
      </c>
      <c r="BM58" s="15">
        <f t="shared" si="384"/>
        <v>0</v>
      </c>
      <c r="BN58" s="15">
        <f t="shared" si="366"/>
        <v>0</v>
      </c>
      <c r="BO58" s="15">
        <f t="shared" si="380"/>
        <v>0</v>
      </c>
      <c r="BP58" s="24"/>
      <c r="BQ58" s="24"/>
    </row>
    <row r="59" spans="1:70" s="141" customFormat="1" ht="14.25" x14ac:dyDescent="0.25">
      <c r="A59" s="280"/>
      <c r="B59" s="19" t="s">
        <v>58</v>
      </c>
      <c r="C59" s="50">
        <v>872620.20000000007</v>
      </c>
      <c r="D59" s="50"/>
      <c r="E59" s="50"/>
      <c r="F59" s="50"/>
      <c r="G59" s="138">
        <f t="shared" si="363"/>
        <v>872620.20000000007</v>
      </c>
      <c r="H59" s="138"/>
      <c r="I59" s="138"/>
      <c r="J59" s="138"/>
      <c r="K59" s="138"/>
      <c r="L59" s="138">
        <f t="shared" si="367"/>
        <v>0</v>
      </c>
      <c r="M59" s="138"/>
      <c r="N59" s="138"/>
      <c r="O59" s="138"/>
      <c r="P59" s="138"/>
      <c r="Q59" s="138"/>
      <c r="R59" s="138"/>
      <c r="S59" s="138"/>
      <c r="T59" s="138"/>
      <c r="U59" s="138"/>
      <c r="V59" s="138">
        <f t="shared" si="368"/>
        <v>0</v>
      </c>
      <c r="W59" s="138"/>
      <c r="X59" s="138"/>
      <c r="Y59" s="138"/>
      <c r="Z59" s="138"/>
      <c r="AA59" s="138">
        <f t="shared" si="369"/>
        <v>0</v>
      </c>
      <c r="AB59" s="144">
        <v>65648.52</v>
      </c>
      <c r="AC59" s="144"/>
      <c r="AD59" s="144"/>
      <c r="AE59" s="144"/>
      <c r="AF59" s="138">
        <f t="shared" si="370"/>
        <v>65648.52</v>
      </c>
      <c r="AG59" s="144">
        <v>95121.27</v>
      </c>
      <c r="AH59" s="144"/>
      <c r="AI59" s="144"/>
      <c r="AJ59" s="144"/>
      <c r="AK59" s="138">
        <f t="shared" si="371"/>
        <v>95121.27</v>
      </c>
      <c r="AL59" s="139">
        <f t="shared" si="372"/>
        <v>843147.45000000007</v>
      </c>
      <c r="AM59" s="139">
        <f t="shared" si="373"/>
        <v>0</v>
      </c>
      <c r="AN59" s="15">
        <f t="shared" si="374"/>
        <v>0</v>
      </c>
      <c r="AO59" s="15">
        <f t="shared" si="375"/>
        <v>0</v>
      </c>
      <c r="AP59" s="140">
        <f t="shared" si="376"/>
        <v>843147.45000000007</v>
      </c>
      <c r="AQ59" s="15">
        <v>843147.45</v>
      </c>
      <c r="AR59" s="15">
        <v>0</v>
      </c>
      <c r="AS59" s="15"/>
      <c r="AT59" s="15">
        <v>0</v>
      </c>
      <c r="AU59" s="140">
        <f t="shared" si="381"/>
        <v>843147.45</v>
      </c>
      <c r="AV59" s="15">
        <v>843147.45</v>
      </c>
      <c r="AW59" s="15">
        <v>0</v>
      </c>
      <c r="AX59" s="15"/>
      <c r="AY59" s="15">
        <v>0</v>
      </c>
      <c r="AZ59" s="140">
        <f t="shared" si="377"/>
        <v>843147.45</v>
      </c>
      <c r="BA59" s="15">
        <v>733776.2</v>
      </c>
      <c r="BB59" s="15"/>
      <c r="BC59" s="15"/>
      <c r="BD59" s="15">
        <v>0</v>
      </c>
      <c r="BE59" s="140">
        <f t="shared" si="378"/>
        <v>733776.2</v>
      </c>
      <c r="BF59" s="15">
        <v>733776.2</v>
      </c>
      <c r="BG59" s="15"/>
      <c r="BH59" s="15"/>
      <c r="BI59" s="15">
        <v>0</v>
      </c>
      <c r="BJ59" s="140">
        <f t="shared" ref="BJ59:BJ78" si="385">SUM(BF59:BI59)</f>
        <v>733776.2</v>
      </c>
      <c r="BK59" s="15">
        <f t="shared" si="382"/>
        <v>0</v>
      </c>
      <c r="BL59" s="15">
        <f t="shared" si="383"/>
        <v>0</v>
      </c>
      <c r="BM59" s="15">
        <f t="shared" si="384"/>
        <v>0</v>
      </c>
      <c r="BN59" s="15">
        <f t="shared" si="366"/>
        <v>0</v>
      </c>
      <c r="BO59" s="15">
        <f t="shared" ref="BO59:BO74" si="386">SUM(BK59:BN59)</f>
        <v>0</v>
      </c>
      <c r="BP59" s="24"/>
      <c r="BQ59" s="24"/>
    </row>
    <row r="60" spans="1:70" s="141" customFormat="1" ht="14.25" customHeight="1" x14ac:dyDescent="0.25">
      <c r="A60" s="283" t="s">
        <v>90</v>
      </c>
      <c r="B60" s="202"/>
      <c r="C60" s="203">
        <f>SUM(C61:C65)</f>
        <v>148063.87</v>
      </c>
      <c r="D60" s="203">
        <f t="shared" ref="D60" si="387">SUM(D61:D65)</f>
        <v>200386</v>
      </c>
      <c r="E60" s="203">
        <f t="shared" ref="E60" si="388">SUM(E61:E65)</f>
        <v>200386</v>
      </c>
      <c r="F60" s="203">
        <f t="shared" ref="F60" si="389">SUM(F61:F65)</f>
        <v>0</v>
      </c>
      <c r="G60" s="203">
        <f t="shared" ref="G60" si="390">SUM(G61:G65)</f>
        <v>548835.87</v>
      </c>
      <c r="H60" s="203">
        <f t="shared" ref="H60" si="391">SUM(H61:H65)</f>
        <v>0</v>
      </c>
      <c r="I60" s="203">
        <f t="shared" ref="I60" si="392">SUM(I61:I65)</f>
        <v>0</v>
      </c>
      <c r="J60" s="203">
        <f t="shared" ref="J60" si="393">SUM(J61:J65)</f>
        <v>0</v>
      </c>
      <c r="K60" s="203">
        <f t="shared" ref="K60" si="394">SUM(K61:K65)</f>
        <v>0</v>
      </c>
      <c r="L60" s="203">
        <f t="shared" ref="L60" si="395">SUM(L61:L65)</f>
        <v>0</v>
      </c>
      <c r="M60" s="203">
        <f t="shared" ref="M60" si="396">SUM(M61:M65)</f>
        <v>0</v>
      </c>
      <c r="N60" s="203">
        <f t="shared" ref="N60" si="397">SUM(N61:N65)</f>
        <v>0</v>
      </c>
      <c r="O60" s="203">
        <f t="shared" ref="O60" si="398">SUM(O61:O65)</f>
        <v>0</v>
      </c>
      <c r="P60" s="203">
        <f t="shared" ref="P60" si="399">SUM(P61:P65)</f>
        <v>0</v>
      </c>
      <c r="Q60" s="203">
        <f t="shared" ref="Q60" si="400">SUM(Q61:Q65)</f>
        <v>0</v>
      </c>
      <c r="R60" s="203">
        <f t="shared" ref="R60" si="401">SUM(R61:R65)</f>
        <v>0</v>
      </c>
      <c r="S60" s="203">
        <f t="shared" ref="S60" si="402">SUM(S61:S65)</f>
        <v>0</v>
      </c>
      <c r="T60" s="203">
        <f t="shared" ref="T60" si="403">SUM(T61:T65)</f>
        <v>0</v>
      </c>
      <c r="U60" s="203">
        <f t="shared" ref="U60" si="404">SUM(U61:U65)</f>
        <v>0</v>
      </c>
      <c r="V60" s="203">
        <f t="shared" ref="V60" si="405">SUM(V61:V65)</f>
        <v>0</v>
      </c>
      <c r="W60" s="203">
        <f t="shared" ref="W60" si="406">SUM(W61:W65)</f>
        <v>0</v>
      </c>
      <c r="X60" s="203">
        <f t="shared" ref="X60" si="407">SUM(X61:X65)</f>
        <v>0</v>
      </c>
      <c r="Y60" s="203">
        <f t="shared" ref="Y60" si="408">SUM(Y61:Y65)</f>
        <v>0</v>
      </c>
      <c r="Z60" s="203">
        <f t="shared" ref="Z60" si="409">SUM(Z61:Z65)</f>
        <v>0</v>
      </c>
      <c r="AA60" s="203">
        <f t="shared" ref="AA60" si="410">SUM(AA61:AA65)</f>
        <v>0</v>
      </c>
      <c r="AB60" s="203">
        <f t="shared" ref="AB60" si="411">SUM(AB61:AB65)</f>
        <v>5410.8</v>
      </c>
      <c r="AC60" s="203">
        <f t="shared" ref="AC60" si="412">SUM(AC61:AC65)</f>
        <v>100.5</v>
      </c>
      <c r="AD60" s="203">
        <f t="shared" ref="AD60" si="413">SUM(AD61:AD65)</f>
        <v>100.5</v>
      </c>
      <c r="AE60" s="203">
        <f t="shared" ref="AE60" si="414">SUM(AE61:AE65)</f>
        <v>0</v>
      </c>
      <c r="AF60" s="203">
        <f t="shared" ref="AF60" si="415">SUM(AF61:AF65)</f>
        <v>5611.8</v>
      </c>
      <c r="AG60" s="203">
        <f t="shared" ref="AG60" si="416">SUM(AG61:AG65)</f>
        <v>19548.259999999998</v>
      </c>
      <c r="AH60" s="203">
        <f t="shared" ref="AH60" si="417">SUM(AH61:AH65)</f>
        <v>23670.809999999998</v>
      </c>
      <c r="AI60" s="203">
        <f t="shared" ref="AI60" si="418">SUM(AI61:AI65)</f>
        <v>23670.809999999998</v>
      </c>
      <c r="AJ60" s="203">
        <f t="shared" ref="AJ60" si="419">SUM(AJ61:AJ65)</f>
        <v>0</v>
      </c>
      <c r="AK60" s="203">
        <f t="shared" ref="AK60" si="420">SUM(AK61:AK65)</f>
        <v>66889.87999999999</v>
      </c>
      <c r="AL60" s="203">
        <f t="shared" ref="AL60" si="421">SUM(AL61:AL65)</f>
        <v>133926.40999999997</v>
      </c>
      <c r="AM60" s="203">
        <f t="shared" ref="AM60" si="422">SUM(AM61:AM65)</f>
        <v>176815.69</v>
      </c>
      <c r="AN60" s="203">
        <f t="shared" ref="AN60" si="423">SUM(AN61:AN65)</f>
        <v>176815.69</v>
      </c>
      <c r="AO60" s="203">
        <f t="shared" ref="AO60" si="424">SUM(AO61:AO65)</f>
        <v>0</v>
      </c>
      <c r="AP60" s="203">
        <f t="shared" ref="AP60" si="425">SUM(AP61:AP65)</f>
        <v>487557.79</v>
      </c>
      <c r="AQ60" s="203">
        <f t="shared" ref="AQ60" si="426">SUM(AQ61:AQ65)</f>
        <v>133926.41</v>
      </c>
      <c r="AR60" s="203">
        <f t="shared" ref="AR60" si="427">SUM(AR61:AR65)</f>
        <v>176815.69</v>
      </c>
      <c r="AS60" s="203">
        <f t="shared" ref="AS60" si="428">SUM(AS61:AS65)</f>
        <v>176815.69</v>
      </c>
      <c r="AT60" s="203">
        <f t="shared" ref="AT60" si="429">SUM(AT61:AT65)</f>
        <v>0</v>
      </c>
      <c r="AU60" s="203">
        <f t="shared" ref="AU60" si="430">SUM(AU61:AU65)</f>
        <v>487557.79000000004</v>
      </c>
      <c r="AV60" s="203">
        <f t="shared" ref="AV60" si="431">SUM(AV61:AV65)</f>
        <v>133926.41</v>
      </c>
      <c r="AW60" s="203">
        <f t="shared" ref="AW60" si="432">SUM(AW61:AW65)</f>
        <v>176815.69</v>
      </c>
      <c r="AX60" s="203">
        <f t="shared" ref="AX60" si="433">SUM(AX61:AX65)</f>
        <v>176815.69</v>
      </c>
      <c r="AY60" s="203">
        <f t="shared" ref="AY60" si="434">SUM(AY61:AY65)</f>
        <v>0</v>
      </c>
      <c r="AZ60" s="203">
        <f t="shared" ref="AZ60" si="435">SUM(AZ61:AZ65)</f>
        <v>487557.79000000004</v>
      </c>
      <c r="BA60" s="203">
        <f t="shared" ref="BA60" si="436">SUM(BA61:BA65)</f>
        <v>126684.28</v>
      </c>
      <c r="BB60" s="203">
        <f t="shared" ref="BB60" si="437">SUM(BB61:BB65)</f>
        <v>114740.69</v>
      </c>
      <c r="BC60" s="203">
        <f t="shared" ref="BC60" si="438">SUM(BC61:BC65)</f>
        <v>114740.69</v>
      </c>
      <c r="BD60" s="203">
        <f t="shared" ref="BD60" si="439">SUM(BD61:BD65)</f>
        <v>0</v>
      </c>
      <c r="BE60" s="203">
        <f t="shared" ref="BE60" si="440">SUM(BE61:BE65)</f>
        <v>356165.66000000003</v>
      </c>
      <c r="BF60" s="203">
        <f t="shared" ref="BF60" si="441">SUM(BF61:BF65)</f>
        <v>126684.28</v>
      </c>
      <c r="BG60" s="203">
        <f t="shared" ref="BG60" si="442">SUM(BG61:BG65)</f>
        <v>114740.69</v>
      </c>
      <c r="BH60" s="203">
        <f t="shared" ref="BH60" si="443">SUM(BH61:BH65)</f>
        <v>114740.69</v>
      </c>
      <c r="BI60" s="203">
        <f t="shared" ref="BI60" si="444">SUM(BI61:BI65)</f>
        <v>0</v>
      </c>
      <c r="BJ60" s="203">
        <f t="shared" ref="BJ60" si="445">SUM(BJ61:BJ65)</f>
        <v>356165.66000000003</v>
      </c>
      <c r="BK60" s="203">
        <f t="shared" ref="BK60" si="446">SUM(BK61:BK65)</f>
        <v>0</v>
      </c>
      <c r="BL60" s="203">
        <f t="shared" ref="BL60" si="447">SUM(BL61:BL65)</f>
        <v>0</v>
      </c>
      <c r="BM60" s="203">
        <f t="shared" ref="BM60" si="448">SUM(BM61:BM65)</f>
        <v>0</v>
      </c>
      <c r="BN60" s="203">
        <f t="shared" ref="BN60" si="449">SUM(BN61:BN65)</f>
        <v>0</v>
      </c>
      <c r="BO60" s="203">
        <f t="shared" ref="BO60" si="450">SUM(BO61:BO65)</f>
        <v>0</v>
      </c>
      <c r="BP60" s="24"/>
      <c r="BQ60" s="24"/>
      <c r="BR60" s="181"/>
    </row>
    <row r="61" spans="1:70" s="141" customFormat="1" ht="28.5" x14ac:dyDescent="0.25">
      <c r="A61" s="279"/>
      <c r="B61" s="19" t="s">
        <v>59</v>
      </c>
      <c r="C61" s="50">
        <v>148063.87</v>
      </c>
      <c r="D61" s="50"/>
      <c r="E61" s="50"/>
      <c r="F61" s="50"/>
      <c r="G61" s="138">
        <f t="shared" si="363"/>
        <v>148063.87</v>
      </c>
      <c r="H61" s="138"/>
      <c r="I61" s="138"/>
      <c r="J61" s="138"/>
      <c r="K61" s="138"/>
      <c r="L61" s="138">
        <f t="shared" si="367"/>
        <v>0</v>
      </c>
      <c r="M61" s="138"/>
      <c r="N61" s="138"/>
      <c r="O61" s="138"/>
      <c r="P61" s="138"/>
      <c r="Q61" s="138"/>
      <c r="R61" s="138"/>
      <c r="S61" s="138"/>
      <c r="T61" s="138"/>
      <c r="U61" s="138"/>
      <c r="V61" s="138">
        <f t="shared" si="368"/>
        <v>0</v>
      </c>
      <c r="W61" s="138"/>
      <c r="X61" s="138"/>
      <c r="Y61" s="138"/>
      <c r="Z61" s="138"/>
      <c r="AA61" s="138">
        <f t="shared" si="369"/>
        <v>0</v>
      </c>
      <c r="AB61" s="144">
        <v>5410.8</v>
      </c>
      <c r="AC61" s="144"/>
      <c r="AD61" s="144"/>
      <c r="AE61" s="144"/>
      <c r="AF61" s="138">
        <f t="shared" si="370"/>
        <v>5410.8</v>
      </c>
      <c r="AG61" s="144">
        <v>19548.259999999998</v>
      </c>
      <c r="AH61" s="144"/>
      <c r="AI61" s="144"/>
      <c r="AJ61" s="144"/>
      <c r="AK61" s="138">
        <f t="shared" si="371"/>
        <v>19548.259999999998</v>
      </c>
      <c r="AL61" s="139">
        <f t="shared" si="372"/>
        <v>133926.40999999997</v>
      </c>
      <c r="AM61" s="139">
        <f t="shared" si="373"/>
        <v>0</v>
      </c>
      <c r="AN61" s="15">
        <f t="shared" si="374"/>
        <v>0</v>
      </c>
      <c r="AO61" s="15">
        <f t="shared" si="375"/>
        <v>0</v>
      </c>
      <c r="AP61" s="140">
        <f t="shared" si="376"/>
        <v>133926.40999999997</v>
      </c>
      <c r="AQ61" s="15">
        <v>133926.41</v>
      </c>
      <c r="AR61" s="15">
        <v>0</v>
      </c>
      <c r="AS61" s="15"/>
      <c r="AT61" s="15">
        <v>0</v>
      </c>
      <c r="AU61" s="140">
        <f t="shared" si="381"/>
        <v>133926.41</v>
      </c>
      <c r="AV61" s="15">
        <v>133926.41</v>
      </c>
      <c r="AW61" s="15">
        <v>0</v>
      </c>
      <c r="AX61" s="15"/>
      <c r="AY61" s="15">
        <v>0</v>
      </c>
      <c r="AZ61" s="140">
        <f t="shared" si="377"/>
        <v>133926.41</v>
      </c>
      <c r="BA61" s="15">
        <v>126684.28</v>
      </c>
      <c r="BB61" s="15"/>
      <c r="BC61" s="15"/>
      <c r="BD61" s="15">
        <v>0</v>
      </c>
      <c r="BE61" s="140">
        <f t="shared" si="378"/>
        <v>126684.28</v>
      </c>
      <c r="BF61" s="15">
        <v>126684.28</v>
      </c>
      <c r="BG61" s="15"/>
      <c r="BH61" s="15"/>
      <c r="BI61" s="15">
        <v>0</v>
      </c>
      <c r="BJ61" s="140">
        <f t="shared" si="385"/>
        <v>126684.28</v>
      </c>
      <c r="BK61" s="15">
        <f t="shared" si="382"/>
        <v>0</v>
      </c>
      <c r="BL61" s="15">
        <f t="shared" si="383"/>
        <v>0</v>
      </c>
      <c r="BM61" s="15">
        <f t="shared" si="384"/>
        <v>0</v>
      </c>
      <c r="BN61" s="15">
        <f t="shared" si="366"/>
        <v>0</v>
      </c>
      <c r="BO61" s="15">
        <f t="shared" si="386"/>
        <v>0</v>
      </c>
      <c r="BP61" s="24"/>
      <c r="BQ61" s="24"/>
    </row>
    <row r="62" spans="1:70" s="141" customFormat="1" ht="28.5" x14ac:dyDescent="0.25">
      <c r="A62" s="279"/>
      <c r="B62" s="19" t="s">
        <v>60</v>
      </c>
      <c r="C62" s="50">
        <v>0</v>
      </c>
      <c r="D62" s="50">
        <v>180000</v>
      </c>
      <c r="E62" s="50">
        <v>180000</v>
      </c>
      <c r="F62" s="50"/>
      <c r="G62" s="138">
        <f t="shared" si="363"/>
        <v>360000</v>
      </c>
      <c r="H62" s="138"/>
      <c r="I62" s="138"/>
      <c r="J62" s="138"/>
      <c r="K62" s="138"/>
      <c r="L62" s="138">
        <f t="shared" si="367"/>
        <v>0</v>
      </c>
      <c r="M62" s="138"/>
      <c r="N62" s="138"/>
      <c r="O62" s="138"/>
      <c r="P62" s="138"/>
      <c r="Q62" s="138"/>
      <c r="R62" s="138"/>
      <c r="S62" s="138"/>
      <c r="T62" s="138"/>
      <c r="U62" s="138"/>
      <c r="V62" s="138">
        <f t="shared" si="368"/>
        <v>0</v>
      </c>
      <c r="W62" s="138"/>
      <c r="X62" s="138"/>
      <c r="Y62" s="138"/>
      <c r="Z62" s="138"/>
      <c r="AA62" s="138">
        <f t="shared" si="369"/>
        <v>0</v>
      </c>
      <c r="AB62" s="144"/>
      <c r="AC62" s="139">
        <v>100.5</v>
      </c>
      <c r="AD62" s="139">
        <v>100.5</v>
      </c>
      <c r="AE62" s="144"/>
      <c r="AF62" s="138">
        <f t="shared" si="370"/>
        <v>201</v>
      </c>
      <c r="AG62" s="144"/>
      <c r="AH62" s="139">
        <v>20996.309999999998</v>
      </c>
      <c r="AI62" s="139">
        <v>20996.309999999998</v>
      </c>
      <c r="AJ62" s="144"/>
      <c r="AK62" s="138">
        <f t="shared" si="371"/>
        <v>41992.619999999995</v>
      </c>
      <c r="AL62" s="139">
        <f t="shared" si="372"/>
        <v>0</v>
      </c>
      <c r="AM62" s="139">
        <f t="shared" si="373"/>
        <v>159104.19</v>
      </c>
      <c r="AN62" s="15">
        <f t="shared" si="374"/>
        <v>159104.19</v>
      </c>
      <c r="AO62" s="15">
        <f t="shared" si="375"/>
        <v>0</v>
      </c>
      <c r="AP62" s="140">
        <f t="shared" si="376"/>
        <v>318208.38</v>
      </c>
      <c r="AQ62" s="15">
        <v>0</v>
      </c>
      <c r="AR62" s="15">
        <v>159104.19</v>
      </c>
      <c r="AS62" s="15">
        <v>159104.19</v>
      </c>
      <c r="AT62" s="15">
        <v>0</v>
      </c>
      <c r="AU62" s="140">
        <f t="shared" si="381"/>
        <v>318208.38</v>
      </c>
      <c r="AV62" s="15">
        <v>0</v>
      </c>
      <c r="AW62" s="15">
        <v>159104.19</v>
      </c>
      <c r="AX62" s="15">
        <v>159104.19</v>
      </c>
      <c r="AY62" s="15">
        <v>0</v>
      </c>
      <c r="AZ62" s="140">
        <f t="shared" si="377"/>
        <v>318208.38</v>
      </c>
      <c r="BA62" s="15"/>
      <c r="BB62" s="15">
        <v>97029.19</v>
      </c>
      <c r="BC62" s="15">
        <v>97029.19</v>
      </c>
      <c r="BD62" s="15">
        <v>0</v>
      </c>
      <c r="BE62" s="140">
        <f t="shared" si="378"/>
        <v>194058.38</v>
      </c>
      <c r="BF62" s="15"/>
      <c r="BG62" s="15">
        <v>97029.19</v>
      </c>
      <c r="BH62" s="15">
        <v>97029.19</v>
      </c>
      <c r="BI62" s="15">
        <v>0</v>
      </c>
      <c r="BJ62" s="140">
        <f t="shared" si="385"/>
        <v>194058.38</v>
      </c>
      <c r="BK62" s="15">
        <f t="shared" si="382"/>
        <v>0</v>
      </c>
      <c r="BL62" s="15">
        <f t="shared" si="383"/>
        <v>0</v>
      </c>
      <c r="BM62" s="15">
        <f t="shared" si="384"/>
        <v>0</v>
      </c>
      <c r="BN62" s="15">
        <f t="shared" si="366"/>
        <v>0</v>
      </c>
      <c r="BO62" s="15">
        <f t="shared" si="386"/>
        <v>0</v>
      </c>
      <c r="BP62" s="24"/>
      <c r="BQ62" s="24"/>
    </row>
    <row r="63" spans="1:70" s="141" customFormat="1" ht="14.25" x14ac:dyDescent="0.25">
      <c r="A63" s="279"/>
      <c r="B63" s="19" t="s">
        <v>34</v>
      </c>
      <c r="C63" s="50"/>
      <c r="D63" s="50">
        <v>12750</v>
      </c>
      <c r="E63" s="50">
        <v>12750</v>
      </c>
      <c r="F63" s="50"/>
      <c r="G63" s="138">
        <f t="shared" si="363"/>
        <v>25500</v>
      </c>
      <c r="H63" s="138"/>
      <c r="I63" s="138"/>
      <c r="J63" s="138"/>
      <c r="K63" s="138"/>
      <c r="L63" s="138">
        <f t="shared" si="367"/>
        <v>0</v>
      </c>
      <c r="M63" s="138"/>
      <c r="N63" s="138"/>
      <c r="O63" s="138"/>
      <c r="P63" s="138"/>
      <c r="Q63" s="138"/>
      <c r="R63" s="138"/>
      <c r="S63" s="138"/>
      <c r="T63" s="138"/>
      <c r="U63" s="138"/>
      <c r="V63" s="138">
        <f t="shared" si="368"/>
        <v>0</v>
      </c>
      <c r="W63" s="138"/>
      <c r="X63" s="138"/>
      <c r="Y63" s="138"/>
      <c r="Z63" s="138"/>
      <c r="AA63" s="138">
        <f t="shared" si="369"/>
        <v>0</v>
      </c>
      <c r="AB63" s="144"/>
      <c r="AC63" s="144"/>
      <c r="AD63" s="144"/>
      <c r="AE63" s="144"/>
      <c r="AF63" s="138">
        <f t="shared" si="370"/>
        <v>0</v>
      </c>
      <c r="AG63" s="144"/>
      <c r="AH63" s="144"/>
      <c r="AI63" s="144"/>
      <c r="AJ63" s="144"/>
      <c r="AK63" s="138">
        <f t="shared" si="371"/>
        <v>0</v>
      </c>
      <c r="AL63" s="139">
        <f t="shared" si="372"/>
        <v>0</v>
      </c>
      <c r="AM63" s="139">
        <f t="shared" si="373"/>
        <v>12750</v>
      </c>
      <c r="AN63" s="15">
        <f t="shared" si="374"/>
        <v>12750</v>
      </c>
      <c r="AO63" s="15">
        <f t="shared" si="375"/>
        <v>0</v>
      </c>
      <c r="AP63" s="140">
        <f t="shared" si="376"/>
        <v>25500</v>
      </c>
      <c r="AQ63" s="15">
        <v>0</v>
      </c>
      <c r="AR63" s="15">
        <v>12750</v>
      </c>
      <c r="AS63" s="15">
        <v>12750</v>
      </c>
      <c r="AT63" s="15">
        <v>0</v>
      </c>
      <c r="AU63" s="140">
        <f t="shared" si="381"/>
        <v>25500</v>
      </c>
      <c r="AV63" s="15">
        <v>0</v>
      </c>
      <c r="AW63" s="15">
        <v>12750</v>
      </c>
      <c r="AX63" s="15">
        <v>12750</v>
      </c>
      <c r="AY63" s="15">
        <v>0</v>
      </c>
      <c r="AZ63" s="140">
        <f t="shared" si="377"/>
        <v>25500</v>
      </c>
      <c r="BA63" s="15"/>
      <c r="BB63" s="15">
        <v>12750</v>
      </c>
      <c r="BC63" s="15">
        <v>12750</v>
      </c>
      <c r="BD63" s="15">
        <v>0</v>
      </c>
      <c r="BE63" s="140">
        <f t="shared" si="378"/>
        <v>25500</v>
      </c>
      <c r="BF63" s="15"/>
      <c r="BG63" s="15">
        <v>12750</v>
      </c>
      <c r="BH63" s="15">
        <v>12750</v>
      </c>
      <c r="BI63" s="15">
        <v>0</v>
      </c>
      <c r="BJ63" s="140">
        <f t="shared" si="385"/>
        <v>25500</v>
      </c>
      <c r="BK63" s="15">
        <f t="shared" si="382"/>
        <v>0</v>
      </c>
      <c r="BL63" s="15">
        <f t="shared" si="383"/>
        <v>0</v>
      </c>
      <c r="BM63" s="15">
        <f t="shared" si="384"/>
        <v>0</v>
      </c>
      <c r="BN63" s="15">
        <f t="shared" si="366"/>
        <v>0</v>
      </c>
      <c r="BO63" s="15">
        <f t="shared" si="386"/>
        <v>0</v>
      </c>
      <c r="BP63" s="24"/>
      <c r="BQ63" s="24"/>
    </row>
    <row r="64" spans="1:70" s="141" customFormat="1" ht="14.25" x14ac:dyDescent="0.25">
      <c r="A64" s="279"/>
      <c r="B64" s="19" t="s">
        <v>61</v>
      </c>
      <c r="C64" s="50"/>
      <c r="D64" s="50">
        <v>7636</v>
      </c>
      <c r="E64" s="50">
        <v>7636</v>
      </c>
      <c r="F64" s="50"/>
      <c r="G64" s="138">
        <f t="shared" si="363"/>
        <v>15272</v>
      </c>
      <c r="H64" s="138"/>
      <c r="I64" s="138"/>
      <c r="J64" s="138"/>
      <c r="K64" s="138"/>
      <c r="L64" s="138">
        <f t="shared" si="367"/>
        <v>0</v>
      </c>
      <c r="M64" s="138"/>
      <c r="N64" s="138"/>
      <c r="O64" s="138"/>
      <c r="P64" s="138"/>
      <c r="Q64" s="138"/>
      <c r="R64" s="138"/>
      <c r="S64" s="138"/>
      <c r="T64" s="138"/>
      <c r="U64" s="138"/>
      <c r="V64" s="138">
        <f t="shared" si="368"/>
        <v>0</v>
      </c>
      <c r="W64" s="138"/>
      <c r="X64" s="138"/>
      <c r="Y64" s="138"/>
      <c r="Z64" s="138"/>
      <c r="AA64" s="138">
        <f t="shared" si="369"/>
        <v>0</v>
      </c>
      <c r="AB64" s="144"/>
      <c r="AC64" s="144"/>
      <c r="AD64" s="144"/>
      <c r="AE64" s="144"/>
      <c r="AF64" s="138">
        <f t="shared" si="370"/>
        <v>0</v>
      </c>
      <c r="AG64" s="144"/>
      <c r="AH64" s="144">
        <v>2674.5</v>
      </c>
      <c r="AI64" s="144">
        <v>2674.5</v>
      </c>
      <c r="AJ64" s="144"/>
      <c r="AK64" s="138">
        <f t="shared" si="371"/>
        <v>5349</v>
      </c>
      <c r="AL64" s="139">
        <f t="shared" si="372"/>
        <v>0</v>
      </c>
      <c r="AM64" s="139">
        <f t="shared" si="373"/>
        <v>4961.5</v>
      </c>
      <c r="AN64" s="15">
        <f t="shared" si="374"/>
        <v>4961.5</v>
      </c>
      <c r="AO64" s="15">
        <f t="shared" si="375"/>
        <v>0</v>
      </c>
      <c r="AP64" s="140">
        <f t="shared" si="376"/>
        <v>9923</v>
      </c>
      <c r="AQ64" s="15">
        <v>0</v>
      </c>
      <c r="AR64" s="15">
        <v>4961.5</v>
      </c>
      <c r="AS64" s="15">
        <v>4961.5</v>
      </c>
      <c r="AT64" s="15">
        <v>0</v>
      </c>
      <c r="AU64" s="140">
        <f t="shared" si="381"/>
        <v>9923</v>
      </c>
      <c r="AV64" s="15">
        <v>0</v>
      </c>
      <c r="AW64" s="15">
        <v>4961.5</v>
      </c>
      <c r="AX64" s="15">
        <v>4961.5</v>
      </c>
      <c r="AY64" s="15">
        <v>0</v>
      </c>
      <c r="AZ64" s="140">
        <f t="shared" si="377"/>
        <v>9923</v>
      </c>
      <c r="BA64" s="15"/>
      <c r="BB64" s="15">
        <v>4961.5</v>
      </c>
      <c r="BC64" s="15">
        <v>4961.5</v>
      </c>
      <c r="BD64" s="15">
        <v>0</v>
      </c>
      <c r="BE64" s="140">
        <f t="shared" si="378"/>
        <v>9923</v>
      </c>
      <c r="BF64" s="15"/>
      <c r="BG64" s="15">
        <v>4961.5</v>
      </c>
      <c r="BH64" s="15">
        <v>4961.5</v>
      </c>
      <c r="BI64" s="15">
        <v>0</v>
      </c>
      <c r="BJ64" s="140">
        <f t="shared" si="385"/>
        <v>9923</v>
      </c>
      <c r="BK64" s="15">
        <f t="shared" si="382"/>
        <v>0</v>
      </c>
      <c r="BL64" s="15">
        <f t="shared" si="383"/>
        <v>0</v>
      </c>
      <c r="BM64" s="15">
        <f t="shared" si="384"/>
        <v>0</v>
      </c>
      <c r="BN64" s="15">
        <f t="shared" si="366"/>
        <v>0</v>
      </c>
      <c r="BO64" s="15">
        <f t="shared" si="386"/>
        <v>0</v>
      </c>
      <c r="BP64" s="24"/>
      <c r="BQ64" s="24"/>
    </row>
    <row r="65" spans="1:78" s="141" customFormat="1" ht="14.25" x14ac:dyDescent="0.25">
      <c r="A65" s="280"/>
      <c r="B65" s="19" t="s">
        <v>62</v>
      </c>
      <c r="C65" s="50">
        <v>0</v>
      </c>
      <c r="D65" s="50">
        <v>0</v>
      </c>
      <c r="E65" s="50">
        <v>0</v>
      </c>
      <c r="F65" s="50"/>
      <c r="G65" s="138">
        <f t="shared" si="363"/>
        <v>0</v>
      </c>
      <c r="H65" s="138"/>
      <c r="I65" s="138"/>
      <c r="J65" s="138"/>
      <c r="K65" s="138"/>
      <c r="L65" s="138">
        <f t="shared" si="367"/>
        <v>0</v>
      </c>
      <c r="M65" s="138"/>
      <c r="N65" s="138"/>
      <c r="O65" s="138"/>
      <c r="P65" s="138"/>
      <c r="Q65" s="138"/>
      <c r="R65" s="138"/>
      <c r="S65" s="138"/>
      <c r="T65" s="138"/>
      <c r="U65" s="138"/>
      <c r="V65" s="138">
        <f t="shared" si="368"/>
        <v>0</v>
      </c>
      <c r="W65" s="138"/>
      <c r="X65" s="138"/>
      <c r="Y65" s="138"/>
      <c r="Z65" s="138"/>
      <c r="AA65" s="138">
        <f t="shared" si="369"/>
        <v>0</v>
      </c>
      <c r="AB65" s="144"/>
      <c r="AC65" s="144"/>
      <c r="AD65" s="144"/>
      <c r="AE65" s="144"/>
      <c r="AF65" s="138">
        <f t="shared" si="370"/>
        <v>0</v>
      </c>
      <c r="AG65" s="144"/>
      <c r="AH65" s="144"/>
      <c r="AI65" s="144"/>
      <c r="AJ65" s="144"/>
      <c r="AK65" s="138">
        <f t="shared" si="371"/>
        <v>0</v>
      </c>
      <c r="AL65" s="139">
        <f t="shared" si="372"/>
        <v>0</v>
      </c>
      <c r="AM65" s="139">
        <f t="shared" si="373"/>
        <v>0</v>
      </c>
      <c r="AN65" s="15">
        <f t="shared" si="374"/>
        <v>0</v>
      </c>
      <c r="AO65" s="15">
        <f t="shared" si="375"/>
        <v>0</v>
      </c>
      <c r="AP65" s="140">
        <f t="shared" si="376"/>
        <v>0</v>
      </c>
      <c r="AQ65" s="15">
        <v>0</v>
      </c>
      <c r="AR65" s="15">
        <v>0</v>
      </c>
      <c r="AS65" s="15"/>
      <c r="AT65" s="15">
        <v>0</v>
      </c>
      <c r="AU65" s="140">
        <f t="shared" si="381"/>
        <v>0</v>
      </c>
      <c r="AV65" s="15">
        <v>0</v>
      </c>
      <c r="AW65" s="15">
        <v>0</v>
      </c>
      <c r="AX65" s="15"/>
      <c r="AY65" s="15">
        <v>0</v>
      </c>
      <c r="AZ65" s="140">
        <f t="shared" si="377"/>
        <v>0</v>
      </c>
      <c r="BA65" s="15"/>
      <c r="BB65" s="15">
        <v>0</v>
      </c>
      <c r="BC65" s="15">
        <v>0</v>
      </c>
      <c r="BD65" s="15">
        <v>0</v>
      </c>
      <c r="BE65" s="140">
        <f t="shared" si="378"/>
        <v>0</v>
      </c>
      <c r="BF65" s="15"/>
      <c r="BG65" s="15">
        <v>0</v>
      </c>
      <c r="BH65" s="15">
        <v>0</v>
      </c>
      <c r="BI65" s="15">
        <v>0</v>
      </c>
      <c r="BJ65" s="140">
        <f t="shared" si="385"/>
        <v>0</v>
      </c>
      <c r="BK65" s="15">
        <f t="shared" si="382"/>
        <v>0</v>
      </c>
      <c r="BL65" s="15">
        <f t="shared" si="383"/>
        <v>0</v>
      </c>
      <c r="BM65" s="15">
        <f t="shared" si="384"/>
        <v>0</v>
      </c>
      <c r="BN65" s="15">
        <f t="shared" si="366"/>
        <v>0</v>
      </c>
      <c r="BO65" s="15">
        <f t="shared" si="386"/>
        <v>0</v>
      </c>
      <c r="BP65" s="24"/>
      <c r="BQ65" s="24"/>
    </row>
    <row r="66" spans="1:78" s="141" customFormat="1" ht="14.25" customHeight="1" x14ac:dyDescent="0.25">
      <c r="A66" s="283" t="s">
        <v>35</v>
      </c>
      <c r="B66" s="202"/>
      <c r="C66" s="203">
        <f>SUM(C67:C68)</f>
        <v>0</v>
      </c>
      <c r="D66" s="203">
        <f t="shared" ref="D66" si="451">SUM(D67:D68)</f>
        <v>49207.96</v>
      </c>
      <c r="E66" s="203">
        <f t="shared" ref="E66" si="452">SUM(E67:E68)</f>
        <v>49207.96</v>
      </c>
      <c r="F66" s="203">
        <f t="shared" ref="F66" si="453">SUM(F67:F68)</f>
        <v>0</v>
      </c>
      <c r="G66" s="203">
        <f t="shared" ref="G66" si="454">SUM(G67:G68)</f>
        <v>98415.92</v>
      </c>
      <c r="H66" s="203">
        <f t="shared" ref="H66" si="455">SUM(H67:H68)</f>
        <v>0</v>
      </c>
      <c r="I66" s="203">
        <f t="shared" ref="I66" si="456">SUM(I67:I68)</f>
        <v>0</v>
      </c>
      <c r="J66" s="203">
        <f t="shared" ref="J66" si="457">SUM(J67:J68)</f>
        <v>0</v>
      </c>
      <c r="K66" s="203">
        <f t="shared" ref="K66" si="458">SUM(K67:K68)</f>
        <v>0</v>
      </c>
      <c r="L66" s="203">
        <f t="shared" ref="L66" si="459">SUM(L67:L68)</f>
        <v>0</v>
      </c>
      <c r="M66" s="203">
        <f t="shared" ref="M66" si="460">SUM(M67:M68)</f>
        <v>0</v>
      </c>
      <c r="N66" s="203">
        <f t="shared" ref="N66" si="461">SUM(N67:N68)</f>
        <v>0</v>
      </c>
      <c r="O66" s="203">
        <f t="shared" ref="O66" si="462">SUM(O67:O68)</f>
        <v>0</v>
      </c>
      <c r="P66" s="203">
        <f t="shared" ref="P66" si="463">SUM(P67:P68)</f>
        <v>0</v>
      </c>
      <c r="Q66" s="203">
        <f t="shared" ref="Q66" si="464">SUM(Q67:Q68)</f>
        <v>0</v>
      </c>
      <c r="R66" s="203">
        <f t="shared" ref="R66" si="465">SUM(R67:R68)</f>
        <v>0</v>
      </c>
      <c r="S66" s="203">
        <f t="shared" ref="S66" si="466">SUM(S67:S68)</f>
        <v>0</v>
      </c>
      <c r="T66" s="203">
        <f t="shared" ref="T66" si="467">SUM(T67:T68)</f>
        <v>0</v>
      </c>
      <c r="U66" s="203">
        <f t="shared" ref="U66" si="468">SUM(U67:U68)</f>
        <v>0</v>
      </c>
      <c r="V66" s="203">
        <f t="shared" ref="V66" si="469">SUM(V67:V68)</f>
        <v>0</v>
      </c>
      <c r="W66" s="203">
        <f t="shared" ref="W66" si="470">SUM(W67:W68)</f>
        <v>0</v>
      </c>
      <c r="X66" s="203">
        <f t="shared" ref="X66" si="471">SUM(X67:X68)</f>
        <v>0</v>
      </c>
      <c r="Y66" s="203">
        <f t="shared" ref="Y66" si="472">SUM(Y67:Y68)</f>
        <v>0</v>
      </c>
      <c r="Z66" s="203">
        <f t="shared" ref="Z66" si="473">SUM(Z67:Z68)</f>
        <v>0</v>
      </c>
      <c r="AA66" s="203">
        <f t="shared" ref="AA66" si="474">SUM(AA67:AA68)</f>
        <v>0</v>
      </c>
      <c r="AB66" s="203">
        <f t="shared" ref="AB66" si="475">SUM(AB67:AB68)</f>
        <v>0</v>
      </c>
      <c r="AC66" s="203">
        <f t="shared" ref="AC66" si="476">SUM(AC67:AC68)</f>
        <v>11183.92</v>
      </c>
      <c r="AD66" s="203">
        <f t="shared" ref="AD66" si="477">SUM(AD67:AD68)</f>
        <v>11183.92</v>
      </c>
      <c r="AE66" s="203">
        <f t="shared" ref="AE66" si="478">SUM(AE67:AE68)</f>
        <v>0</v>
      </c>
      <c r="AF66" s="203">
        <f t="shared" ref="AF66" si="479">SUM(AF67:AF68)</f>
        <v>22367.84</v>
      </c>
      <c r="AG66" s="203">
        <f t="shared" ref="AG66" si="480">SUM(AG67:AG68)</f>
        <v>0</v>
      </c>
      <c r="AH66" s="203">
        <f t="shared" ref="AH66" si="481">SUM(AH67:AH68)</f>
        <v>679.4</v>
      </c>
      <c r="AI66" s="203">
        <f t="shared" ref="AI66" si="482">SUM(AI67:AI68)</f>
        <v>679.4</v>
      </c>
      <c r="AJ66" s="203">
        <f t="shared" ref="AJ66" si="483">SUM(AJ67:AJ68)</f>
        <v>0</v>
      </c>
      <c r="AK66" s="203">
        <f t="shared" ref="AK66" si="484">SUM(AK67:AK68)</f>
        <v>1358.8</v>
      </c>
      <c r="AL66" s="203">
        <f t="shared" ref="AL66" si="485">SUM(AL67:AL68)</f>
        <v>0</v>
      </c>
      <c r="AM66" s="203">
        <f t="shared" ref="AM66" si="486">SUM(AM67:AM68)</f>
        <v>59712.479999999996</v>
      </c>
      <c r="AN66" s="203">
        <f t="shared" ref="AN66" si="487">SUM(AN67:AN68)</f>
        <v>59712.479999999996</v>
      </c>
      <c r="AO66" s="203">
        <f t="shared" ref="AO66" si="488">SUM(AO67:AO68)</f>
        <v>0</v>
      </c>
      <c r="AP66" s="203">
        <f t="shared" ref="AP66" si="489">SUM(AP67:AP68)</f>
        <v>119424.95999999999</v>
      </c>
      <c r="AQ66" s="203">
        <f t="shared" ref="AQ66" si="490">SUM(AQ67:AQ68)</f>
        <v>0</v>
      </c>
      <c r="AR66" s="203">
        <f t="shared" ref="AR66" si="491">SUM(AR67:AR68)</f>
        <v>59712.480000000003</v>
      </c>
      <c r="AS66" s="203">
        <f t="shared" ref="AS66" si="492">SUM(AS67:AS68)</f>
        <v>59712.480000000003</v>
      </c>
      <c r="AT66" s="203">
        <f t="shared" ref="AT66" si="493">SUM(AT67:AT68)</f>
        <v>0</v>
      </c>
      <c r="AU66" s="203">
        <f t="shared" ref="AU66" si="494">SUM(AU67:AU68)</f>
        <v>119424.96000000001</v>
      </c>
      <c r="AV66" s="203">
        <f t="shared" ref="AV66" si="495">SUM(AV67:AV68)</f>
        <v>0</v>
      </c>
      <c r="AW66" s="203">
        <f t="shared" ref="AW66" si="496">SUM(AW67:AW68)</f>
        <v>59712.480000000003</v>
      </c>
      <c r="AX66" s="203">
        <f t="shared" ref="AX66" si="497">SUM(AX67:AX68)</f>
        <v>59712.480000000003</v>
      </c>
      <c r="AY66" s="203">
        <f t="shared" ref="AY66" si="498">SUM(AY67:AY68)</f>
        <v>0</v>
      </c>
      <c r="AZ66" s="203">
        <f t="shared" ref="AZ66" si="499">SUM(AZ67:AZ68)</f>
        <v>119424.96000000001</v>
      </c>
      <c r="BA66" s="203">
        <f t="shared" ref="BA66" si="500">SUM(BA67:BA68)</f>
        <v>0</v>
      </c>
      <c r="BB66" s="203">
        <f t="shared" ref="BB66" si="501">SUM(BB67:BB68)</f>
        <v>57677.48</v>
      </c>
      <c r="BC66" s="203">
        <f t="shared" ref="BC66" si="502">SUM(BC67:BC68)</f>
        <v>57677.48</v>
      </c>
      <c r="BD66" s="203">
        <f t="shared" ref="BD66" si="503">SUM(BD67:BD68)</f>
        <v>0</v>
      </c>
      <c r="BE66" s="203">
        <f t="shared" ref="BE66" si="504">SUM(BE67:BE68)</f>
        <v>115354.96</v>
      </c>
      <c r="BF66" s="203">
        <f t="shared" ref="BF66" si="505">SUM(BF67:BF68)</f>
        <v>0</v>
      </c>
      <c r="BG66" s="203">
        <f t="shared" ref="BG66" si="506">SUM(BG67:BG68)</f>
        <v>57677.48</v>
      </c>
      <c r="BH66" s="203">
        <f t="shared" ref="BH66" si="507">SUM(BH67:BH68)</f>
        <v>57677.48</v>
      </c>
      <c r="BI66" s="203">
        <f t="shared" ref="BI66" si="508">SUM(BI67:BI68)</f>
        <v>0</v>
      </c>
      <c r="BJ66" s="203">
        <f t="shared" ref="BJ66" si="509">SUM(BJ67:BJ68)</f>
        <v>115354.96</v>
      </c>
      <c r="BK66" s="203">
        <f t="shared" ref="BK66" si="510">SUM(BK67:BK68)</f>
        <v>0</v>
      </c>
      <c r="BL66" s="203">
        <f t="shared" ref="BL66" si="511">SUM(BL67:BL68)</f>
        <v>0</v>
      </c>
      <c r="BM66" s="203">
        <f t="shared" ref="BM66" si="512">SUM(BM67:BM68)</f>
        <v>0</v>
      </c>
      <c r="BN66" s="203">
        <f t="shared" ref="BN66" si="513">SUM(BN67:BN68)</f>
        <v>0</v>
      </c>
      <c r="BO66" s="203">
        <f t="shared" ref="BO66" si="514">SUM(BO67:BO68)</f>
        <v>0</v>
      </c>
      <c r="BP66" s="24"/>
      <c r="BQ66" s="24"/>
      <c r="BR66" s="181"/>
    </row>
    <row r="67" spans="1:78" s="141" customFormat="1" ht="28.5" x14ac:dyDescent="0.25">
      <c r="A67" s="279"/>
      <c r="B67" s="19" t="s">
        <v>63</v>
      </c>
      <c r="C67" s="50">
        <v>0</v>
      </c>
      <c r="D67" s="50">
        <v>46707.96</v>
      </c>
      <c r="E67" s="50">
        <v>46707.96</v>
      </c>
      <c r="F67" s="50"/>
      <c r="G67" s="138">
        <f t="shared" si="363"/>
        <v>93415.92</v>
      </c>
      <c r="H67" s="138"/>
      <c r="I67" s="138"/>
      <c r="J67" s="138"/>
      <c r="K67" s="138"/>
      <c r="L67" s="138">
        <f t="shared" si="367"/>
        <v>0</v>
      </c>
      <c r="M67" s="138"/>
      <c r="N67" s="138"/>
      <c r="O67" s="138"/>
      <c r="P67" s="138"/>
      <c r="Q67" s="138"/>
      <c r="R67" s="138"/>
      <c r="S67" s="138"/>
      <c r="T67" s="138"/>
      <c r="U67" s="138"/>
      <c r="V67" s="138">
        <f t="shared" si="368"/>
        <v>0</v>
      </c>
      <c r="W67" s="138"/>
      <c r="X67" s="138"/>
      <c r="Y67" s="138"/>
      <c r="Z67" s="138"/>
      <c r="AA67" s="138">
        <f t="shared" si="369"/>
        <v>0</v>
      </c>
      <c r="AB67" s="144"/>
      <c r="AC67" s="144">
        <v>11183.92</v>
      </c>
      <c r="AD67" s="144">
        <v>11183.92</v>
      </c>
      <c r="AE67" s="144"/>
      <c r="AF67" s="138">
        <f t="shared" si="370"/>
        <v>22367.84</v>
      </c>
      <c r="AG67" s="144"/>
      <c r="AH67" s="144">
        <v>679.4</v>
      </c>
      <c r="AI67" s="144">
        <v>679.4</v>
      </c>
      <c r="AJ67" s="144"/>
      <c r="AK67" s="138">
        <f t="shared" si="371"/>
        <v>1358.8</v>
      </c>
      <c r="AL67" s="139">
        <f t="shared" si="372"/>
        <v>0</v>
      </c>
      <c r="AM67" s="139">
        <f t="shared" si="373"/>
        <v>57212.479999999996</v>
      </c>
      <c r="AN67" s="15">
        <f t="shared" si="374"/>
        <v>57212.479999999996</v>
      </c>
      <c r="AO67" s="15">
        <f t="shared" si="375"/>
        <v>0</v>
      </c>
      <c r="AP67" s="140">
        <f>SUM(AL67:AO67)</f>
        <v>114424.95999999999</v>
      </c>
      <c r="AQ67" s="15">
        <v>0</v>
      </c>
      <c r="AR67" s="15">
        <v>57212.480000000003</v>
      </c>
      <c r="AS67" s="15">
        <v>57212.480000000003</v>
      </c>
      <c r="AT67" s="15">
        <v>0</v>
      </c>
      <c r="AU67" s="140">
        <f t="shared" si="381"/>
        <v>114424.96000000001</v>
      </c>
      <c r="AV67" s="15">
        <v>0</v>
      </c>
      <c r="AW67" s="15">
        <v>57212.480000000003</v>
      </c>
      <c r="AX67" s="15">
        <v>57212.480000000003</v>
      </c>
      <c r="AY67" s="15">
        <v>0</v>
      </c>
      <c r="AZ67" s="140">
        <f t="shared" si="377"/>
        <v>114424.96000000001</v>
      </c>
      <c r="BA67" s="15"/>
      <c r="BB67" s="15">
        <v>55177.48</v>
      </c>
      <c r="BC67" s="15">
        <v>55177.48</v>
      </c>
      <c r="BD67" s="15">
        <v>0</v>
      </c>
      <c r="BE67" s="140">
        <f t="shared" si="378"/>
        <v>110354.96</v>
      </c>
      <c r="BF67" s="15"/>
      <c r="BG67" s="15">
        <v>55177.48</v>
      </c>
      <c r="BH67" s="15">
        <v>55177.48</v>
      </c>
      <c r="BI67" s="15">
        <v>0</v>
      </c>
      <c r="BJ67" s="140">
        <f t="shared" si="385"/>
        <v>110354.96</v>
      </c>
      <c r="BK67" s="15">
        <f t="shared" si="382"/>
        <v>0</v>
      </c>
      <c r="BL67" s="15">
        <f t="shared" si="383"/>
        <v>0</v>
      </c>
      <c r="BM67" s="15">
        <f t="shared" si="384"/>
        <v>0</v>
      </c>
      <c r="BN67" s="15">
        <f t="shared" si="366"/>
        <v>0</v>
      </c>
      <c r="BO67" s="15">
        <f t="shared" si="386"/>
        <v>0</v>
      </c>
      <c r="BP67" s="24"/>
      <c r="BQ67" s="24"/>
    </row>
    <row r="68" spans="1:78" s="141" customFormat="1" ht="14.25" x14ac:dyDescent="0.25">
      <c r="A68" s="280"/>
      <c r="B68" s="19" t="s">
        <v>36</v>
      </c>
      <c r="C68" s="50"/>
      <c r="D68" s="50">
        <v>2500</v>
      </c>
      <c r="E68" s="50">
        <v>2500</v>
      </c>
      <c r="F68" s="50"/>
      <c r="G68" s="138">
        <f t="shared" si="363"/>
        <v>5000</v>
      </c>
      <c r="H68" s="138"/>
      <c r="I68" s="138"/>
      <c r="J68" s="138"/>
      <c r="K68" s="138"/>
      <c r="L68" s="138">
        <f t="shared" si="367"/>
        <v>0</v>
      </c>
      <c r="M68" s="138"/>
      <c r="N68" s="138"/>
      <c r="O68" s="138"/>
      <c r="P68" s="138"/>
      <c r="Q68" s="138"/>
      <c r="R68" s="138"/>
      <c r="S68" s="138"/>
      <c r="T68" s="138"/>
      <c r="U68" s="138"/>
      <c r="V68" s="138">
        <f t="shared" si="368"/>
        <v>0</v>
      </c>
      <c r="W68" s="138"/>
      <c r="X68" s="138"/>
      <c r="Y68" s="138"/>
      <c r="Z68" s="138"/>
      <c r="AA68" s="138">
        <f t="shared" si="369"/>
        <v>0</v>
      </c>
      <c r="AB68" s="144"/>
      <c r="AC68" s="144"/>
      <c r="AD68" s="144"/>
      <c r="AE68" s="144"/>
      <c r="AF68" s="138">
        <f t="shared" si="370"/>
        <v>0</v>
      </c>
      <c r="AG68" s="144"/>
      <c r="AH68" s="144"/>
      <c r="AI68" s="144"/>
      <c r="AJ68" s="144"/>
      <c r="AK68" s="138">
        <f t="shared" si="371"/>
        <v>0</v>
      </c>
      <c r="AL68" s="139">
        <f t="shared" si="372"/>
        <v>0</v>
      </c>
      <c r="AM68" s="139">
        <f t="shared" si="373"/>
        <v>2500</v>
      </c>
      <c r="AN68" s="15">
        <f t="shared" si="374"/>
        <v>2500</v>
      </c>
      <c r="AO68" s="15">
        <f t="shared" si="375"/>
        <v>0</v>
      </c>
      <c r="AP68" s="140">
        <f t="shared" si="376"/>
        <v>5000</v>
      </c>
      <c r="AQ68" s="15">
        <v>0</v>
      </c>
      <c r="AR68" s="15">
        <v>2500</v>
      </c>
      <c r="AS68" s="15">
        <v>2500</v>
      </c>
      <c r="AT68" s="15">
        <v>0</v>
      </c>
      <c r="AU68" s="140">
        <f t="shared" si="381"/>
        <v>5000</v>
      </c>
      <c r="AV68" s="15">
        <v>0</v>
      </c>
      <c r="AW68" s="15">
        <v>2500</v>
      </c>
      <c r="AX68" s="15">
        <v>2500</v>
      </c>
      <c r="AY68" s="15">
        <v>0</v>
      </c>
      <c r="AZ68" s="140">
        <f t="shared" si="377"/>
        <v>5000</v>
      </c>
      <c r="BA68" s="15"/>
      <c r="BB68" s="15">
        <v>2500</v>
      </c>
      <c r="BC68" s="15">
        <v>2500</v>
      </c>
      <c r="BD68" s="15">
        <v>0</v>
      </c>
      <c r="BE68" s="140">
        <f t="shared" si="378"/>
        <v>5000</v>
      </c>
      <c r="BF68" s="15"/>
      <c r="BG68" s="15">
        <v>2500</v>
      </c>
      <c r="BH68" s="15">
        <v>2500</v>
      </c>
      <c r="BI68" s="15">
        <v>0</v>
      </c>
      <c r="BJ68" s="140">
        <f t="shared" si="385"/>
        <v>5000</v>
      </c>
      <c r="BK68" s="15">
        <f t="shared" si="382"/>
        <v>0</v>
      </c>
      <c r="BL68" s="15">
        <f t="shared" si="383"/>
        <v>0</v>
      </c>
      <c r="BM68" s="15">
        <f t="shared" si="384"/>
        <v>0</v>
      </c>
      <c r="BN68" s="15">
        <f t="shared" si="366"/>
        <v>0</v>
      </c>
      <c r="BO68" s="15">
        <f t="shared" si="386"/>
        <v>0</v>
      </c>
      <c r="BP68" s="24"/>
      <c r="BQ68" s="24"/>
    </row>
    <row r="69" spans="1:78" s="141" customFormat="1" ht="14.25" customHeight="1" x14ac:dyDescent="0.25">
      <c r="A69" s="283" t="s">
        <v>91</v>
      </c>
      <c r="B69" s="202"/>
      <c r="C69" s="203">
        <f>SUM(C70:C72)</f>
        <v>264000</v>
      </c>
      <c r="D69" s="203">
        <f t="shared" ref="D69" si="515">SUM(D70:D72)</f>
        <v>104647.5</v>
      </c>
      <c r="E69" s="203">
        <f t="shared" ref="E69" si="516">SUM(E70:E72)</f>
        <v>104647.5</v>
      </c>
      <c r="F69" s="203">
        <f t="shared" ref="F69" si="517">SUM(F70:F72)</f>
        <v>0</v>
      </c>
      <c r="G69" s="203">
        <f t="shared" ref="G69" si="518">SUM(G70:G72)</f>
        <v>473295</v>
      </c>
      <c r="H69" s="203">
        <f t="shared" ref="H69" si="519">SUM(H70:H72)</f>
        <v>0</v>
      </c>
      <c r="I69" s="203">
        <f t="shared" ref="I69" si="520">SUM(I70:I72)</f>
        <v>0</v>
      </c>
      <c r="J69" s="203">
        <f t="shared" ref="J69" si="521">SUM(J70:J72)</f>
        <v>0</v>
      </c>
      <c r="K69" s="203">
        <f t="shared" ref="K69" si="522">SUM(K70:K72)</f>
        <v>0</v>
      </c>
      <c r="L69" s="203">
        <f t="shared" ref="L69" si="523">SUM(L70:L72)</f>
        <v>0</v>
      </c>
      <c r="M69" s="203">
        <f t="shared" ref="M69" si="524">SUM(M70:M72)</f>
        <v>0</v>
      </c>
      <c r="N69" s="203">
        <f t="shared" ref="N69" si="525">SUM(N70:N72)</f>
        <v>0</v>
      </c>
      <c r="O69" s="203">
        <f t="shared" ref="O69" si="526">SUM(O70:O72)</f>
        <v>0</v>
      </c>
      <c r="P69" s="203">
        <f t="shared" ref="P69" si="527">SUM(P70:P72)</f>
        <v>0</v>
      </c>
      <c r="Q69" s="203">
        <f t="shared" ref="Q69" si="528">SUM(Q70:Q72)</f>
        <v>0</v>
      </c>
      <c r="R69" s="203">
        <f t="shared" ref="R69" si="529">SUM(R70:R72)</f>
        <v>0</v>
      </c>
      <c r="S69" s="203">
        <f t="shared" ref="S69" si="530">SUM(S70:S72)</f>
        <v>0</v>
      </c>
      <c r="T69" s="203">
        <f t="shared" ref="T69" si="531">SUM(T70:T72)</f>
        <v>0</v>
      </c>
      <c r="U69" s="203">
        <f t="shared" ref="U69" si="532">SUM(U70:U72)</f>
        <v>0</v>
      </c>
      <c r="V69" s="203">
        <f t="shared" ref="V69" si="533">SUM(V70:V72)</f>
        <v>0</v>
      </c>
      <c r="W69" s="203">
        <f t="shared" ref="W69" si="534">SUM(W70:W72)</f>
        <v>0</v>
      </c>
      <c r="X69" s="203">
        <f t="shared" ref="X69" si="535">SUM(X70:X72)</f>
        <v>0</v>
      </c>
      <c r="Y69" s="203">
        <f t="shared" ref="Y69" si="536">SUM(Y70:Y72)</f>
        <v>0</v>
      </c>
      <c r="Z69" s="203">
        <f t="shared" ref="Z69" si="537">SUM(Z70:Z72)</f>
        <v>0</v>
      </c>
      <c r="AA69" s="203">
        <f t="shared" ref="AA69" si="538">SUM(AA70:AA72)</f>
        <v>0</v>
      </c>
      <c r="AB69" s="203">
        <f t="shared" ref="AB69" si="539">SUM(AB70:AB72)</f>
        <v>10800</v>
      </c>
      <c r="AC69" s="203">
        <f t="shared" ref="AC69" si="540">SUM(AC70:AC72)</f>
        <v>8398</v>
      </c>
      <c r="AD69" s="203">
        <f t="shared" ref="AD69" si="541">SUM(AD70:AD72)</f>
        <v>8398</v>
      </c>
      <c r="AE69" s="203">
        <f t="shared" ref="AE69" si="542">SUM(AE70:AE72)</f>
        <v>0</v>
      </c>
      <c r="AF69" s="203">
        <f t="shared" ref="AF69" si="543">SUM(AF70:AF72)</f>
        <v>27596</v>
      </c>
      <c r="AG69" s="203">
        <f t="shared" ref="AG69" si="544">SUM(AG70:AG72)</f>
        <v>131000</v>
      </c>
      <c r="AH69" s="203">
        <f t="shared" ref="AH69" si="545">SUM(AH70:AH72)</f>
        <v>15050.23</v>
      </c>
      <c r="AI69" s="203">
        <f t="shared" ref="AI69" si="546">SUM(AI70:AI72)</f>
        <v>15050.23</v>
      </c>
      <c r="AJ69" s="203">
        <f t="shared" ref="AJ69" si="547">SUM(AJ70:AJ72)</f>
        <v>0</v>
      </c>
      <c r="AK69" s="203">
        <f t="shared" ref="AK69" si="548">SUM(AK70:AK72)</f>
        <v>161100.46</v>
      </c>
      <c r="AL69" s="203">
        <f t="shared" ref="AL69" si="549">SUM(AL70:AL72)</f>
        <v>143800</v>
      </c>
      <c r="AM69" s="203">
        <f t="shared" ref="AM69" si="550">SUM(AM70:AM72)</f>
        <v>97995.27</v>
      </c>
      <c r="AN69" s="203">
        <f t="shared" ref="AN69" si="551">SUM(AN70:AN72)</f>
        <v>97995.27</v>
      </c>
      <c r="AO69" s="203">
        <f t="shared" ref="AO69" si="552">SUM(AO70:AO72)</f>
        <v>0</v>
      </c>
      <c r="AP69" s="203">
        <f t="shared" ref="AP69" si="553">SUM(AP70:AP72)</f>
        <v>339790.54</v>
      </c>
      <c r="AQ69" s="203">
        <f t="shared" ref="AQ69" si="554">SUM(AQ70:AQ72)</f>
        <v>143800</v>
      </c>
      <c r="AR69" s="203">
        <f t="shared" ref="AR69" si="555">SUM(AR70:AR72)</f>
        <v>97995.27</v>
      </c>
      <c r="AS69" s="203">
        <f t="shared" ref="AS69" si="556">SUM(AS70:AS72)</f>
        <v>97995.27</v>
      </c>
      <c r="AT69" s="203">
        <f t="shared" ref="AT69" si="557">SUM(AT70:AT72)</f>
        <v>0</v>
      </c>
      <c r="AU69" s="203">
        <f t="shared" ref="AU69" si="558">SUM(AU70:AU72)</f>
        <v>339790.54</v>
      </c>
      <c r="AV69" s="203">
        <f t="shared" ref="AV69" si="559">SUM(AV70:AV72)</f>
        <v>143800</v>
      </c>
      <c r="AW69" s="203">
        <f t="shared" ref="AW69" si="560">SUM(AW70:AW72)</f>
        <v>97995.27</v>
      </c>
      <c r="AX69" s="203">
        <f t="shared" ref="AX69" si="561">SUM(AX70:AX72)</f>
        <v>97995.27</v>
      </c>
      <c r="AY69" s="203">
        <f t="shared" ref="AY69" si="562">SUM(AY70:AY72)</f>
        <v>0</v>
      </c>
      <c r="AZ69" s="203">
        <f t="shared" ref="AZ69" si="563">SUM(AZ70:AZ72)</f>
        <v>339790.54</v>
      </c>
      <c r="BA69" s="203">
        <f t="shared" ref="BA69" si="564">SUM(BA70:BA72)</f>
        <v>143800</v>
      </c>
      <c r="BB69" s="203">
        <f t="shared" ref="BB69" si="565">SUM(BB70:BB72)</f>
        <v>97995.27</v>
      </c>
      <c r="BC69" s="203">
        <f t="shared" ref="BC69" si="566">SUM(BC70:BC72)</f>
        <v>97995.27</v>
      </c>
      <c r="BD69" s="203">
        <f t="shared" ref="BD69" si="567">SUM(BD70:BD72)</f>
        <v>0</v>
      </c>
      <c r="BE69" s="203">
        <f t="shared" ref="BE69" si="568">SUM(BE70:BE72)</f>
        <v>339790.54</v>
      </c>
      <c r="BF69" s="203">
        <f t="shared" ref="BF69" si="569">SUM(BF70:BF72)</f>
        <v>143800</v>
      </c>
      <c r="BG69" s="203">
        <f t="shared" ref="BG69" si="570">SUM(BG70:BG72)</f>
        <v>97995.27</v>
      </c>
      <c r="BH69" s="203">
        <f t="shared" ref="BH69" si="571">SUM(BH70:BH72)</f>
        <v>97995.27</v>
      </c>
      <c r="BI69" s="203">
        <f t="shared" ref="BI69" si="572">SUM(BI70:BI72)</f>
        <v>0</v>
      </c>
      <c r="BJ69" s="203">
        <f t="shared" ref="BJ69" si="573">SUM(BJ70:BJ72)</f>
        <v>339790.54</v>
      </c>
      <c r="BK69" s="203">
        <f t="shared" ref="BK69" si="574">SUM(BK70:BK72)</f>
        <v>0</v>
      </c>
      <c r="BL69" s="203">
        <f>SUM(BL70:BL72)</f>
        <v>0</v>
      </c>
      <c r="BM69" s="203">
        <f t="shared" ref="BM69" si="575">SUM(BM70:BM72)</f>
        <v>0</v>
      </c>
      <c r="BN69" s="203">
        <f t="shared" ref="BN69" si="576">SUM(BN70:BN72)</f>
        <v>0</v>
      </c>
      <c r="BO69" s="203">
        <f t="shared" ref="BO69" si="577">SUM(BO70:BO72)</f>
        <v>0</v>
      </c>
      <c r="BP69" s="24"/>
      <c r="BQ69" s="24"/>
      <c r="BR69" s="181"/>
    </row>
    <row r="70" spans="1:78" s="141" customFormat="1" ht="14.25" x14ac:dyDescent="0.25">
      <c r="A70" s="279"/>
      <c r="B70" s="19" t="s">
        <v>43</v>
      </c>
      <c r="C70" s="50">
        <v>264000</v>
      </c>
      <c r="D70" s="50">
        <v>84762.5</v>
      </c>
      <c r="E70" s="50">
        <v>84762.5</v>
      </c>
      <c r="F70" s="50"/>
      <c r="G70" s="138">
        <f t="shared" si="363"/>
        <v>433525</v>
      </c>
      <c r="H70" s="138"/>
      <c r="I70" s="138"/>
      <c r="J70" s="138"/>
      <c r="K70" s="138"/>
      <c r="L70" s="138">
        <f t="shared" si="367"/>
        <v>0</v>
      </c>
      <c r="M70" s="138"/>
      <c r="N70" s="138"/>
      <c r="O70" s="138"/>
      <c r="P70" s="138"/>
      <c r="Q70" s="138"/>
      <c r="R70" s="138"/>
      <c r="S70" s="138"/>
      <c r="T70" s="138"/>
      <c r="U70" s="138"/>
      <c r="V70" s="138">
        <f t="shared" si="368"/>
        <v>0</v>
      </c>
      <c r="W70" s="138"/>
      <c r="X70" s="138"/>
      <c r="Y70" s="138"/>
      <c r="Z70" s="138"/>
      <c r="AA70" s="138">
        <f t="shared" si="369"/>
        <v>0</v>
      </c>
      <c r="AB70" s="144">
        <v>10800</v>
      </c>
      <c r="AC70" s="144">
        <v>6779</v>
      </c>
      <c r="AD70" s="144">
        <v>6779</v>
      </c>
      <c r="AE70" s="144"/>
      <c r="AF70" s="138">
        <f t="shared" si="370"/>
        <v>24358</v>
      </c>
      <c r="AG70" s="144">
        <v>131000</v>
      </c>
      <c r="AH70" s="144">
        <v>10576.869999999999</v>
      </c>
      <c r="AI70" s="144">
        <v>10576.869999999999</v>
      </c>
      <c r="AJ70" s="144"/>
      <c r="AK70" s="138">
        <f t="shared" si="371"/>
        <v>152153.74</v>
      </c>
      <c r="AL70" s="139">
        <f t="shared" si="372"/>
        <v>143800</v>
      </c>
      <c r="AM70" s="139">
        <f t="shared" si="373"/>
        <v>80964.63</v>
      </c>
      <c r="AN70" s="15">
        <f t="shared" si="374"/>
        <v>80964.63</v>
      </c>
      <c r="AO70" s="15">
        <f t="shared" si="375"/>
        <v>0</v>
      </c>
      <c r="AP70" s="140">
        <f t="shared" si="376"/>
        <v>305729.26</v>
      </c>
      <c r="AQ70" s="15">
        <v>143800</v>
      </c>
      <c r="AR70" s="15">
        <v>80964.63</v>
      </c>
      <c r="AS70" s="15">
        <v>80964.63</v>
      </c>
      <c r="AT70" s="15">
        <v>0</v>
      </c>
      <c r="AU70" s="140">
        <f t="shared" si="381"/>
        <v>305729.26</v>
      </c>
      <c r="AV70" s="15">
        <v>143800</v>
      </c>
      <c r="AW70" s="15">
        <v>80964.63</v>
      </c>
      <c r="AX70" s="15">
        <v>80964.63</v>
      </c>
      <c r="AY70" s="15">
        <v>0</v>
      </c>
      <c r="AZ70" s="140">
        <f t="shared" si="377"/>
        <v>305729.26</v>
      </c>
      <c r="BA70" s="15">
        <v>143800</v>
      </c>
      <c r="BB70" s="15">
        <v>80964.63</v>
      </c>
      <c r="BC70" s="15">
        <v>80964.63</v>
      </c>
      <c r="BD70" s="15">
        <v>0</v>
      </c>
      <c r="BE70" s="140">
        <f t="shared" si="378"/>
        <v>305729.26</v>
      </c>
      <c r="BF70" s="15">
        <v>143800</v>
      </c>
      <c r="BG70" s="15">
        <v>80964.63</v>
      </c>
      <c r="BH70" s="15">
        <v>80964.63</v>
      </c>
      <c r="BI70" s="15">
        <v>0</v>
      </c>
      <c r="BJ70" s="140">
        <f t="shared" si="385"/>
        <v>305729.26</v>
      </c>
      <c r="BK70" s="15">
        <f t="shared" si="382"/>
        <v>0</v>
      </c>
      <c r="BL70" s="15">
        <f t="shared" si="383"/>
        <v>0</v>
      </c>
      <c r="BM70" s="15">
        <f t="shared" si="384"/>
        <v>0</v>
      </c>
      <c r="BN70" s="15">
        <f t="shared" si="366"/>
        <v>0</v>
      </c>
      <c r="BO70" s="15">
        <f t="shared" si="386"/>
        <v>0</v>
      </c>
      <c r="BP70" s="24"/>
      <c r="BQ70" s="24"/>
    </row>
    <row r="71" spans="1:78" s="194" customFormat="1" ht="14.25" x14ac:dyDescent="0.25">
      <c r="A71" s="279"/>
      <c r="B71" s="26" t="s">
        <v>37</v>
      </c>
      <c r="C71" s="190"/>
      <c r="D71" s="190">
        <v>8800</v>
      </c>
      <c r="E71" s="190">
        <v>8800</v>
      </c>
      <c r="F71" s="190"/>
      <c r="G71" s="191">
        <f t="shared" si="363"/>
        <v>17600</v>
      </c>
      <c r="H71" s="191"/>
      <c r="I71" s="191"/>
      <c r="J71" s="191"/>
      <c r="K71" s="191"/>
      <c r="L71" s="138">
        <f t="shared" si="367"/>
        <v>0</v>
      </c>
      <c r="M71" s="191"/>
      <c r="N71" s="191"/>
      <c r="O71" s="191"/>
      <c r="P71" s="191"/>
      <c r="Q71" s="191"/>
      <c r="R71" s="191"/>
      <c r="S71" s="191"/>
      <c r="T71" s="191"/>
      <c r="U71" s="191"/>
      <c r="V71" s="191">
        <f t="shared" si="368"/>
        <v>0</v>
      </c>
      <c r="W71" s="191"/>
      <c r="X71" s="191"/>
      <c r="Y71" s="191"/>
      <c r="Z71" s="191"/>
      <c r="AA71" s="191">
        <f t="shared" si="369"/>
        <v>0</v>
      </c>
      <c r="AB71" s="192"/>
      <c r="AC71" s="192">
        <v>1619</v>
      </c>
      <c r="AD71" s="192">
        <v>1619</v>
      </c>
      <c r="AE71" s="192"/>
      <c r="AF71" s="191">
        <f t="shared" si="370"/>
        <v>3238</v>
      </c>
      <c r="AG71" s="192"/>
      <c r="AH71" s="192">
        <v>2003.4499999999998</v>
      </c>
      <c r="AI71" s="192">
        <v>2003.4499999999998</v>
      </c>
      <c r="AJ71" s="192"/>
      <c r="AK71" s="191">
        <f t="shared" si="371"/>
        <v>4006.8999999999996</v>
      </c>
      <c r="AL71" s="193">
        <f t="shared" si="372"/>
        <v>0</v>
      </c>
      <c r="AM71" s="193">
        <f>D71+I71-N71+S71-X71+AC71-AH71</f>
        <v>8415.5499999999993</v>
      </c>
      <c r="AN71" s="182">
        <f t="shared" si="374"/>
        <v>8415.5499999999993</v>
      </c>
      <c r="AO71" s="182">
        <f t="shared" si="375"/>
        <v>0</v>
      </c>
      <c r="AP71" s="183">
        <f t="shared" si="376"/>
        <v>16831.099999999999</v>
      </c>
      <c r="AQ71" s="182">
        <v>0</v>
      </c>
      <c r="AR71" s="182">
        <v>8415.5499999999993</v>
      </c>
      <c r="AS71" s="182">
        <v>8415.5499999999993</v>
      </c>
      <c r="AT71" s="182">
        <v>0</v>
      </c>
      <c r="AU71" s="183">
        <f t="shared" si="381"/>
        <v>16831.099999999999</v>
      </c>
      <c r="AV71" s="182">
        <v>0</v>
      </c>
      <c r="AW71" s="182">
        <v>8415.5499999999993</v>
      </c>
      <c r="AX71" s="182">
        <v>8415.5499999999993</v>
      </c>
      <c r="AY71" s="182">
        <v>0</v>
      </c>
      <c r="AZ71" s="183">
        <f t="shared" si="377"/>
        <v>16831.099999999999</v>
      </c>
      <c r="BA71" s="182"/>
      <c r="BB71" s="182">
        <v>8415.5499999999993</v>
      </c>
      <c r="BC71" s="182">
        <v>8415.5499999999993</v>
      </c>
      <c r="BD71" s="182">
        <v>0</v>
      </c>
      <c r="BE71" s="183">
        <f t="shared" si="378"/>
        <v>16831.099999999999</v>
      </c>
      <c r="BF71" s="182"/>
      <c r="BG71" s="182">
        <v>8415.5499999999993</v>
      </c>
      <c r="BH71" s="182">
        <v>8415.5499999999993</v>
      </c>
      <c r="BI71" s="182">
        <v>0</v>
      </c>
      <c r="BJ71" s="183">
        <f t="shared" si="385"/>
        <v>16831.099999999999</v>
      </c>
      <c r="BK71" s="182">
        <f t="shared" si="382"/>
        <v>0</v>
      </c>
      <c r="BL71" s="182">
        <f t="shared" si="383"/>
        <v>0</v>
      </c>
      <c r="BM71" s="182">
        <f t="shared" si="384"/>
        <v>0</v>
      </c>
      <c r="BN71" s="182">
        <f t="shared" ref="BN71" si="578">AO71-BD71</f>
        <v>0</v>
      </c>
      <c r="BO71" s="182">
        <f t="shared" si="386"/>
        <v>0</v>
      </c>
      <c r="BP71" s="28"/>
      <c r="BQ71" s="28"/>
    </row>
    <row r="72" spans="1:78" s="194" customFormat="1" ht="14.25" x14ac:dyDescent="0.25">
      <c r="A72" s="280"/>
      <c r="B72" s="26" t="s">
        <v>38</v>
      </c>
      <c r="C72" s="190"/>
      <c r="D72" s="190">
        <v>11085</v>
      </c>
      <c r="E72" s="190">
        <v>11085</v>
      </c>
      <c r="F72" s="190"/>
      <c r="G72" s="191">
        <f t="shared" si="363"/>
        <v>22170</v>
      </c>
      <c r="H72" s="191"/>
      <c r="I72" s="191"/>
      <c r="J72" s="191"/>
      <c r="K72" s="191"/>
      <c r="L72" s="138">
        <f t="shared" si="367"/>
        <v>0</v>
      </c>
      <c r="M72" s="191"/>
      <c r="N72" s="191"/>
      <c r="O72" s="191"/>
      <c r="P72" s="191"/>
      <c r="Q72" s="191"/>
      <c r="R72" s="191"/>
      <c r="S72" s="191"/>
      <c r="T72" s="191"/>
      <c r="U72" s="191"/>
      <c r="V72" s="191">
        <f t="shared" si="368"/>
        <v>0</v>
      </c>
      <c r="W72" s="191"/>
      <c r="X72" s="191"/>
      <c r="Y72" s="191"/>
      <c r="Z72" s="191"/>
      <c r="AA72" s="191">
        <f t="shared" si="369"/>
        <v>0</v>
      </c>
      <c r="AB72" s="192"/>
      <c r="AC72" s="192"/>
      <c r="AD72" s="192"/>
      <c r="AE72" s="192"/>
      <c r="AF72" s="191">
        <f t="shared" si="370"/>
        <v>0</v>
      </c>
      <c r="AG72" s="192"/>
      <c r="AH72" s="192">
        <v>2469.91</v>
      </c>
      <c r="AI72" s="192">
        <v>2469.91</v>
      </c>
      <c r="AJ72" s="192"/>
      <c r="AK72" s="191">
        <f t="shared" si="371"/>
        <v>4939.82</v>
      </c>
      <c r="AL72" s="193">
        <f t="shared" si="372"/>
        <v>0</v>
      </c>
      <c r="AM72" s="193">
        <f t="shared" si="373"/>
        <v>8615.09</v>
      </c>
      <c r="AN72" s="182">
        <f t="shared" si="374"/>
        <v>8615.09</v>
      </c>
      <c r="AO72" s="182">
        <f t="shared" si="375"/>
        <v>0</v>
      </c>
      <c r="AP72" s="183">
        <f t="shared" si="376"/>
        <v>17230.18</v>
      </c>
      <c r="AQ72" s="182">
        <v>0</v>
      </c>
      <c r="AR72" s="182">
        <v>8615.09</v>
      </c>
      <c r="AS72" s="182">
        <v>8615.09</v>
      </c>
      <c r="AT72" s="182">
        <v>0</v>
      </c>
      <c r="AU72" s="183">
        <f t="shared" si="381"/>
        <v>17230.18</v>
      </c>
      <c r="AV72" s="182">
        <v>0</v>
      </c>
      <c r="AW72" s="182">
        <v>8615.09</v>
      </c>
      <c r="AX72" s="182">
        <v>8615.09</v>
      </c>
      <c r="AY72" s="182">
        <v>0</v>
      </c>
      <c r="AZ72" s="183">
        <f t="shared" si="377"/>
        <v>17230.18</v>
      </c>
      <c r="BA72" s="182"/>
      <c r="BB72" s="182">
        <v>8615.09</v>
      </c>
      <c r="BC72" s="182">
        <v>8615.09</v>
      </c>
      <c r="BD72" s="182">
        <v>0</v>
      </c>
      <c r="BE72" s="183">
        <f t="shared" si="378"/>
        <v>17230.18</v>
      </c>
      <c r="BF72" s="182"/>
      <c r="BG72" s="182">
        <v>8615.09</v>
      </c>
      <c r="BH72" s="182">
        <v>8615.09</v>
      </c>
      <c r="BI72" s="182">
        <v>0</v>
      </c>
      <c r="BJ72" s="183">
        <f t="shared" si="385"/>
        <v>17230.18</v>
      </c>
      <c r="BK72" s="182">
        <f t="shared" si="382"/>
        <v>0</v>
      </c>
      <c r="BL72" s="182">
        <f t="shared" si="383"/>
        <v>0</v>
      </c>
      <c r="BM72" s="182">
        <f t="shared" si="384"/>
        <v>0</v>
      </c>
      <c r="BN72" s="182">
        <f t="shared" ref="BN72:BN74" si="579">AO72-BD72</f>
        <v>0</v>
      </c>
      <c r="BO72" s="182">
        <f t="shared" si="386"/>
        <v>0</v>
      </c>
      <c r="BP72" s="28"/>
      <c r="BQ72" s="28"/>
    </row>
    <row r="73" spans="1:78" s="141" customFormat="1" ht="14.25" customHeight="1" x14ac:dyDescent="0.25">
      <c r="A73" s="283" t="s">
        <v>92</v>
      </c>
      <c r="B73" s="202"/>
      <c r="C73" s="203">
        <f>SUM(C74:C78)</f>
        <v>2361211.2000000002</v>
      </c>
      <c r="D73" s="203">
        <f t="shared" ref="D73:BO73" si="580">SUM(D74:D78)</f>
        <v>8841085.915000001</v>
      </c>
      <c r="E73" s="203">
        <f t="shared" si="580"/>
        <v>8841085.915000001</v>
      </c>
      <c r="F73" s="203">
        <f t="shared" si="580"/>
        <v>0</v>
      </c>
      <c r="G73" s="203">
        <f t="shared" si="580"/>
        <v>20043383.030000001</v>
      </c>
      <c r="H73" s="203">
        <f t="shared" si="580"/>
        <v>0</v>
      </c>
      <c r="I73" s="203">
        <f t="shared" si="580"/>
        <v>0</v>
      </c>
      <c r="J73" s="203">
        <f t="shared" si="580"/>
        <v>0</v>
      </c>
      <c r="K73" s="203">
        <f t="shared" si="580"/>
        <v>0</v>
      </c>
      <c r="L73" s="203">
        <f t="shared" si="580"/>
        <v>0</v>
      </c>
      <c r="M73" s="203">
        <f t="shared" si="580"/>
        <v>0</v>
      </c>
      <c r="N73" s="203">
        <f t="shared" si="580"/>
        <v>0</v>
      </c>
      <c r="O73" s="203">
        <f t="shared" si="580"/>
        <v>0</v>
      </c>
      <c r="P73" s="203">
        <f t="shared" si="580"/>
        <v>0</v>
      </c>
      <c r="Q73" s="203">
        <f t="shared" si="580"/>
        <v>0</v>
      </c>
      <c r="R73" s="203">
        <f t="shared" si="580"/>
        <v>0</v>
      </c>
      <c r="S73" s="203">
        <f t="shared" si="580"/>
        <v>0</v>
      </c>
      <c r="T73" s="203">
        <f t="shared" si="580"/>
        <v>0</v>
      </c>
      <c r="U73" s="203">
        <f t="shared" si="580"/>
        <v>0</v>
      </c>
      <c r="V73" s="203">
        <f t="shared" si="580"/>
        <v>0</v>
      </c>
      <c r="W73" s="203">
        <f t="shared" si="580"/>
        <v>0</v>
      </c>
      <c r="X73" s="203">
        <f t="shared" si="580"/>
        <v>0</v>
      </c>
      <c r="Y73" s="203">
        <f t="shared" si="580"/>
        <v>0</v>
      </c>
      <c r="Z73" s="203">
        <f t="shared" si="580"/>
        <v>0</v>
      </c>
      <c r="AA73" s="203">
        <f t="shared" si="580"/>
        <v>0</v>
      </c>
      <c r="AB73" s="203">
        <f t="shared" si="580"/>
        <v>25475.11</v>
      </c>
      <c r="AC73" s="203">
        <f t="shared" si="580"/>
        <v>16528.230000000003</v>
      </c>
      <c r="AD73" s="203">
        <f t="shared" si="580"/>
        <v>16528.230000000003</v>
      </c>
      <c r="AE73" s="203">
        <f t="shared" si="580"/>
        <v>0</v>
      </c>
      <c r="AF73" s="203">
        <f t="shared" si="580"/>
        <v>58531.570000000007</v>
      </c>
      <c r="AG73" s="203">
        <f t="shared" si="580"/>
        <v>181577.11</v>
      </c>
      <c r="AH73" s="203">
        <f t="shared" si="580"/>
        <v>62001.46</v>
      </c>
      <c r="AI73" s="203">
        <f t="shared" si="580"/>
        <v>62001.46</v>
      </c>
      <c r="AJ73" s="203">
        <f t="shared" si="580"/>
        <v>0</v>
      </c>
      <c r="AK73" s="203">
        <f t="shared" si="580"/>
        <v>305580.02999999997</v>
      </c>
      <c r="AL73" s="203">
        <f t="shared" si="580"/>
        <v>2205109.2000000002</v>
      </c>
      <c r="AM73" s="203">
        <f t="shared" si="580"/>
        <v>8795612.6850000005</v>
      </c>
      <c r="AN73" s="203">
        <f t="shared" si="580"/>
        <v>8795612.6850000005</v>
      </c>
      <c r="AO73" s="203">
        <f t="shared" si="580"/>
        <v>0</v>
      </c>
      <c r="AP73" s="203">
        <f t="shared" si="580"/>
        <v>19796334.57</v>
      </c>
      <c r="AQ73" s="203">
        <f t="shared" si="580"/>
        <v>2205109.2000000002</v>
      </c>
      <c r="AR73" s="203">
        <f t="shared" si="580"/>
        <v>8795612.6850000005</v>
      </c>
      <c r="AS73" s="203">
        <f t="shared" si="580"/>
        <v>8795612.6850000005</v>
      </c>
      <c r="AT73" s="203">
        <f t="shared" si="580"/>
        <v>0</v>
      </c>
      <c r="AU73" s="203">
        <f t="shared" si="580"/>
        <v>19796334.57</v>
      </c>
      <c r="AV73" s="203">
        <f t="shared" si="580"/>
        <v>2205109.2000000002</v>
      </c>
      <c r="AW73" s="203">
        <f t="shared" si="580"/>
        <v>8795612.6850000005</v>
      </c>
      <c r="AX73" s="203">
        <f t="shared" si="580"/>
        <v>8795612.6850000005</v>
      </c>
      <c r="AY73" s="203">
        <f t="shared" si="580"/>
        <v>0</v>
      </c>
      <c r="AZ73" s="203">
        <f t="shared" si="580"/>
        <v>19796334.57</v>
      </c>
      <c r="BA73" s="203">
        <f t="shared" si="580"/>
        <v>2204913.2000000002</v>
      </c>
      <c r="BB73" s="203">
        <f t="shared" si="580"/>
        <v>8601149.2899999991</v>
      </c>
      <c r="BC73" s="203">
        <f t="shared" si="580"/>
        <v>8601149.2699999996</v>
      </c>
      <c r="BD73" s="203">
        <f t="shared" si="580"/>
        <v>0</v>
      </c>
      <c r="BE73" s="203">
        <f t="shared" si="580"/>
        <v>19407211.759999998</v>
      </c>
      <c r="BF73" s="203">
        <f t="shared" si="580"/>
        <v>2204913.2000000002</v>
      </c>
      <c r="BG73" s="203">
        <f t="shared" si="580"/>
        <v>8601149.2899999991</v>
      </c>
      <c r="BH73" s="203">
        <f t="shared" si="580"/>
        <v>8601149.2699999996</v>
      </c>
      <c r="BI73" s="203">
        <f t="shared" si="580"/>
        <v>0</v>
      </c>
      <c r="BJ73" s="203">
        <f t="shared" si="580"/>
        <v>19407211.759999998</v>
      </c>
      <c r="BK73" s="203">
        <f t="shared" si="580"/>
        <v>0</v>
      </c>
      <c r="BL73" s="203">
        <f t="shared" si="580"/>
        <v>0</v>
      </c>
      <c r="BM73" s="203">
        <f t="shared" si="580"/>
        <v>0</v>
      </c>
      <c r="BN73" s="203">
        <f t="shared" si="580"/>
        <v>0</v>
      </c>
      <c r="BO73" s="203">
        <f t="shared" si="580"/>
        <v>0</v>
      </c>
      <c r="BP73" s="24"/>
      <c r="BQ73" s="24"/>
      <c r="BR73" s="181"/>
    </row>
    <row r="74" spans="1:78" s="141" customFormat="1" ht="71.25" x14ac:dyDescent="0.25">
      <c r="A74" s="279"/>
      <c r="B74" s="19" t="s">
        <v>64</v>
      </c>
      <c r="C74" s="50"/>
      <c r="D74" s="50">
        <v>3037.5</v>
      </c>
      <c r="E74" s="50">
        <v>3037.5</v>
      </c>
      <c r="F74" s="50"/>
      <c r="G74" s="138">
        <f t="shared" si="363"/>
        <v>6075</v>
      </c>
      <c r="H74" s="138"/>
      <c r="I74" s="138"/>
      <c r="J74" s="138"/>
      <c r="K74" s="138"/>
      <c r="L74" s="138">
        <f t="shared" si="367"/>
        <v>0</v>
      </c>
      <c r="M74" s="138"/>
      <c r="N74" s="138"/>
      <c r="O74" s="138"/>
      <c r="P74" s="138"/>
      <c r="Q74" s="138"/>
      <c r="R74" s="138"/>
      <c r="S74" s="138"/>
      <c r="T74" s="138"/>
      <c r="U74" s="138"/>
      <c r="V74" s="138">
        <f t="shared" si="368"/>
        <v>0</v>
      </c>
      <c r="W74" s="138"/>
      <c r="X74" s="138"/>
      <c r="Y74" s="138"/>
      <c r="Z74" s="138"/>
      <c r="AA74" s="138">
        <f t="shared" si="369"/>
        <v>0</v>
      </c>
      <c r="AB74" s="144"/>
      <c r="AC74" s="144"/>
      <c r="AD74" s="144"/>
      <c r="AE74" s="144"/>
      <c r="AF74" s="138">
        <f t="shared" si="370"/>
        <v>0</v>
      </c>
      <c r="AG74" s="144"/>
      <c r="AH74" s="144"/>
      <c r="AI74" s="144"/>
      <c r="AJ74" s="144"/>
      <c r="AK74" s="138">
        <f t="shared" si="371"/>
        <v>0</v>
      </c>
      <c r="AL74" s="139">
        <f t="shared" si="372"/>
        <v>0</v>
      </c>
      <c r="AM74" s="139">
        <f t="shared" si="373"/>
        <v>3037.5</v>
      </c>
      <c r="AN74" s="15">
        <f t="shared" si="374"/>
        <v>3037.5</v>
      </c>
      <c r="AO74" s="15">
        <f t="shared" si="375"/>
        <v>0</v>
      </c>
      <c r="AP74" s="140">
        <f t="shared" si="376"/>
        <v>6075</v>
      </c>
      <c r="AQ74" s="15">
        <v>0</v>
      </c>
      <c r="AR74" s="15">
        <v>3037.5</v>
      </c>
      <c r="AS74" s="15">
        <v>3037.5</v>
      </c>
      <c r="AT74" s="15">
        <v>0</v>
      </c>
      <c r="AU74" s="140">
        <f t="shared" si="381"/>
        <v>6075</v>
      </c>
      <c r="AV74" s="15">
        <v>0</v>
      </c>
      <c r="AW74" s="15">
        <v>3037.5</v>
      </c>
      <c r="AX74" s="15">
        <v>3037.5</v>
      </c>
      <c r="AY74" s="15">
        <v>0</v>
      </c>
      <c r="AZ74" s="140">
        <f t="shared" si="377"/>
        <v>6075</v>
      </c>
      <c r="BA74" s="15"/>
      <c r="BB74" s="15">
        <v>3037.5</v>
      </c>
      <c r="BC74" s="15">
        <v>3037.5</v>
      </c>
      <c r="BD74" s="15">
        <v>0</v>
      </c>
      <c r="BE74" s="140">
        <f t="shared" si="378"/>
        <v>6075</v>
      </c>
      <c r="BF74" s="15"/>
      <c r="BG74" s="15">
        <v>3037.5</v>
      </c>
      <c r="BH74" s="15">
        <v>3037.5</v>
      </c>
      <c r="BI74" s="15">
        <v>0</v>
      </c>
      <c r="BJ74" s="140">
        <f t="shared" si="385"/>
        <v>6075</v>
      </c>
      <c r="BK74" s="15">
        <f t="shared" si="382"/>
        <v>0</v>
      </c>
      <c r="BL74" s="15">
        <f t="shared" si="383"/>
        <v>0</v>
      </c>
      <c r="BM74" s="15">
        <f t="shared" si="384"/>
        <v>0</v>
      </c>
      <c r="BN74" s="15">
        <f t="shared" si="579"/>
        <v>0</v>
      </c>
      <c r="BO74" s="15">
        <f t="shared" si="386"/>
        <v>0</v>
      </c>
      <c r="BP74" s="24"/>
      <c r="BQ74" s="24"/>
    </row>
    <row r="75" spans="1:78" s="141" customFormat="1" ht="14.25" x14ac:dyDescent="0.25">
      <c r="A75" s="279"/>
      <c r="B75" s="19" t="s">
        <v>39</v>
      </c>
      <c r="C75" s="50"/>
      <c r="D75" s="50">
        <v>13787.5</v>
      </c>
      <c r="E75" s="50">
        <v>13787.5</v>
      </c>
      <c r="F75" s="50"/>
      <c r="G75" s="138">
        <f t="shared" si="363"/>
        <v>27575</v>
      </c>
      <c r="H75" s="138"/>
      <c r="I75" s="138"/>
      <c r="J75" s="138"/>
      <c r="K75" s="138"/>
      <c r="L75" s="138">
        <f t="shared" si="367"/>
        <v>0</v>
      </c>
      <c r="M75" s="138"/>
      <c r="N75" s="138"/>
      <c r="O75" s="138"/>
      <c r="P75" s="138"/>
      <c r="Q75" s="138"/>
      <c r="R75" s="138"/>
      <c r="S75" s="138"/>
      <c r="T75" s="138"/>
      <c r="U75" s="138"/>
      <c r="V75" s="138">
        <f t="shared" si="368"/>
        <v>0</v>
      </c>
      <c r="W75" s="138"/>
      <c r="X75" s="138"/>
      <c r="Y75" s="138"/>
      <c r="Z75" s="138"/>
      <c r="AA75" s="138">
        <f t="shared" si="369"/>
        <v>0</v>
      </c>
      <c r="AB75" s="144"/>
      <c r="AC75" s="144"/>
      <c r="AD75" s="144"/>
      <c r="AE75" s="144"/>
      <c r="AF75" s="138">
        <f t="shared" si="370"/>
        <v>0</v>
      </c>
      <c r="AG75" s="144"/>
      <c r="AH75" s="144">
        <v>179</v>
      </c>
      <c r="AI75" s="144">
        <v>179</v>
      </c>
      <c r="AJ75" s="144"/>
      <c r="AK75" s="138">
        <f t="shared" si="371"/>
        <v>358</v>
      </c>
      <c r="AL75" s="139">
        <f t="shared" si="372"/>
        <v>0</v>
      </c>
      <c r="AM75" s="139">
        <f t="shared" si="373"/>
        <v>13608.5</v>
      </c>
      <c r="AN75" s="15">
        <f t="shared" si="374"/>
        <v>13608.5</v>
      </c>
      <c r="AO75" s="15">
        <f t="shared" si="375"/>
        <v>0</v>
      </c>
      <c r="AP75" s="140">
        <f t="shared" si="376"/>
        <v>27217</v>
      </c>
      <c r="AQ75" s="15">
        <v>0</v>
      </c>
      <c r="AR75" s="15">
        <v>13608.5</v>
      </c>
      <c r="AS75" s="15">
        <v>13608.5</v>
      </c>
      <c r="AT75" s="15">
        <v>0</v>
      </c>
      <c r="AU75" s="140">
        <f t="shared" si="381"/>
        <v>27217</v>
      </c>
      <c r="AV75" s="15">
        <v>0</v>
      </c>
      <c r="AW75" s="15">
        <v>13608.5</v>
      </c>
      <c r="AX75" s="15">
        <v>13608.5</v>
      </c>
      <c r="AY75" s="15">
        <v>0</v>
      </c>
      <c r="AZ75" s="140">
        <f t="shared" si="377"/>
        <v>27217</v>
      </c>
      <c r="BA75" s="15"/>
      <c r="BB75" s="15">
        <v>13608.5</v>
      </c>
      <c r="BC75" s="15">
        <v>13608.5</v>
      </c>
      <c r="BD75" s="15">
        <v>0</v>
      </c>
      <c r="BE75" s="140">
        <f t="shared" si="378"/>
        <v>27217</v>
      </c>
      <c r="BF75" s="15"/>
      <c r="BG75" s="15">
        <v>13608.5</v>
      </c>
      <c r="BH75" s="15">
        <v>13608.5</v>
      </c>
      <c r="BI75" s="15">
        <v>0</v>
      </c>
      <c r="BJ75" s="140">
        <f t="shared" si="385"/>
        <v>27217</v>
      </c>
      <c r="BK75" s="15">
        <f t="shared" ref="BK75:BK78" si="581">AL75-AV75</f>
        <v>0</v>
      </c>
      <c r="BL75" s="15">
        <f t="shared" ref="BL75:BL78" si="582">AM75-AW75</f>
        <v>0</v>
      </c>
      <c r="BM75" s="15">
        <f t="shared" ref="BM75:BM78" si="583">AN75-AX75</f>
        <v>0</v>
      </c>
      <c r="BN75" s="15">
        <f t="shared" ref="BN75:BN78" si="584">AO75-BD75</f>
        <v>0</v>
      </c>
      <c r="BO75" s="15">
        <f t="shared" ref="BO75:BO78" si="585">SUM(BK75:BN75)</f>
        <v>0</v>
      </c>
      <c r="BP75" s="24"/>
      <c r="BQ75" s="24"/>
    </row>
    <row r="76" spans="1:78" s="141" customFormat="1" ht="14.25" x14ac:dyDescent="0.25">
      <c r="A76" s="279"/>
      <c r="B76" s="26" t="s">
        <v>40</v>
      </c>
      <c r="C76" s="50">
        <v>870699.36</v>
      </c>
      <c r="D76" s="50"/>
      <c r="E76" s="50"/>
      <c r="F76" s="50"/>
      <c r="G76" s="138">
        <f t="shared" si="363"/>
        <v>870699.36</v>
      </c>
      <c r="H76" s="138"/>
      <c r="I76" s="138"/>
      <c r="J76" s="138"/>
      <c r="K76" s="138"/>
      <c r="L76" s="138">
        <f t="shared" si="367"/>
        <v>0</v>
      </c>
      <c r="M76" s="138"/>
      <c r="N76" s="138"/>
      <c r="O76" s="138"/>
      <c r="P76" s="138"/>
      <c r="Q76" s="138"/>
      <c r="R76" s="138"/>
      <c r="S76" s="138"/>
      <c r="T76" s="138"/>
      <c r="U76" s="138"/>
      <c r="V76" s="138">
        <f t="shared" si="368"/>
        <v>0</v>
      </c>
      <c r="W76" s="138"/>
      <c r="X76" s="138"/>
      <c r="Y76" s="138"/>
      <c r="Z76" s="138"/>
      <c r="AA76" s="138">
        <f t="shared" si="369"/>
        <v>0</v>
      </c>
      <c r="AB76" s="144"/>
      <c r="AC76" s="144"/>
      <c r="AD76" s="144"/>
      <c r="AE76" s="144"/>
      <c r="AF76" s="138">
        <f t="shared" si="370"/>
        <v>0</v>
      </c>
      <c r="AG76" s="144">
        <v>129396.87999999999</v>
      </c>
      <c r="AH76" s="144"/>
      <c r="AI76" s="144"/>
      <c r="AJ76" s="144"/>
      <c r="AK76" s="138">
        <f t="shared" si="371"/>
        <v>129396.87999999999</v>
      </c>
      <c r="AL76" s="139">
        <f t="shared" si="372"/>
        <v>741302.48</v>
      </c>
      <c r="AM76" s="139">
        <f t="shared" si="373"/>
        <v>0</v>
      </c>
      <c r="AN76" s="15">
        <f t="shared" si="374"/>
        <v>0</v>
      </c>
      <c r="AO76" s="15">
        <f t="shared" si="375"/>
        <v>0</v>
      </c>
      <c r="AP76" s="140">
        <f t="shared" si="376"/>
        <v>741302.48</v>
      </c>
      <c r="AQ76" s="15">
        <v>741302.48</v>
      </c>
      <c r="AR76" s="15">
        <v>0</v>
      </c>
      <c r="AS76" s="15"/>
      <c r="AT76" s="15">
        <v>0</v>
      </c>
      <c r="AU76" s="140">
        <f t="shared" si="381"/>
        <v>741302.48</v>
      </c>
      <c r="AV76" s="15">
        <v>741302.48</v>
      </c>
      <c r="AW76" s="15">
        <v>0</v>
      </c>
      <c r="AX76" s="15"/>
      <c r="AY76" s="15">
        <v>0</v>
      </c>
      <c r="AZ76" s="140">
        <f t="shared" si="377"/>
        <v>741302.48</v>
      </c>
      <c r="BA76" s="15">
        <v>741302.48</v>
      </c>
      <c r="BB76" s="15"/>
      <c r="BC76" s="15"/>
      <c r="BD76" s="15">
        <v>0</v>
      </c>
      <c r="BE76" s="140">
        <f t="shared" si="378"/>
        <v>741302.48</v>
      </c>
      <c r="BF76" s="15">
        <v>741302.48</v>
      </c>
      <c r="BG76" s="15"/>
      <c r="BH76" s="15"/>
      <c r="BI76" s="15">
        <v>0</v>
      </c>
      <c r="BJ76" s="140">
        <f t="shared" si="385"/>
        <v>741302.48</v>
      </c>
      <c r="BK76" s="15">
        <f t="shared" si="581"/>
        <v>0</v>
      </c>
      <c r="BL76" s="15">
        <f t="shared" si="582"/>
        <v>0</v>
      </c>
      <c r="BM76" s="15">
        <f t="shared" si="583"/>
        <v>0</v>
      </c>
      <c r="BN76" s="15">
        <f t="shared" si="584"/>
        <v>0</v>
      </c>
      <c r="BO76" s="15">
        <f t="shared" si="585"/>
        <v>0</v>
      </c>
      <c r="BP76" s="24"/>
      <c r="BQ76" s="24"/>
    </row>
    <row r="77" spans="1:78" s="141" customFormat="1" ht="28.5" x14ac:dyDescent="0.25">
      <c r="A77" s="279"/>
      <c r="B77" s="19" t="s">
        <v>41</v>
      </c>
      <c r="C77" s="50">
        <v>115867.31</v>
      </c>
      <c r="D77" s="50"/>
      <c r="E77" s="50"/>
      <c r="F77" s="50"/>
      <c r="G77" s="138">
        <f t="shared" si="363"/>
        <v>115867.31</v>
      </c>
      <c r="H77" s="138"/>
      <c r="I77" s="138"/>
      <c r="J77" s="138"/>
      <c r="K77" s="138"/>
      <c r="L77" s="138">
        <f t="shared" si="367"/>
        <v>0</v>
      </c>
      <c r="M77" s="138"/>
      <c r="N77" s="138"/>
      <c r="O77" s="138"/>
      <c r="P77" s="138"/>
      <c r="Q77" s="138"/>
      <c r="R77" s="138"/>
      <c r="S77" s="138"/>
      <c r="T77" s="138"/>
      <c r="U77" s="138"/>
      <c r="V77" s="138">
        <f t="shared" si="368"/>
        <v>0</v>
      </c>
      <c r="W77" s="138"/>
      <c r="X77" s="138"/>
      <c r="Y77" s="138"/>
      <c r="Z77" s="138"/>
      <c r="AA77" s="138">
        <f t="shared" si="369"/>
        <v>0</v>
      </c>
      <c r="AB77" s="144">
        <v>10</v>
      </c>
      <c r="AC77" s="144"/>
      <c r="AD77" s="144"/>
      <c r="AE77" s="144"/>
      <c r="AF77" s="138">
        <f t="shared" si="370"/>
        <v>10</v>
      </c>
      <c r="AG77" s="144">
        <v>227.07</v>
      </c>
      <c r="AH77" s="144"/>
      <c r="AI77" s="144"/>
      <c r="AJ77" s="144"/>
      <c r="AK77" s="138">
        <f t="shared" si="371"/>
        <v>227.07</v>
      </c>
      <c r="AL77" s="139">
        <f t="shared" si="372"/>
        <v>115650.23999999999</v>
      </c>
      <c r="AM77" s="139">
        <f t="shared" si="373"/>
        <v>0</v>
      </c>
      <c r="AN77" s="15">
        <f t="shared" si="374"/>
        <v>0</v>
      </c>
      <c r="AO77" s="15">
        <f t="shared" si="375"/>
        <v>0</v>
      </c>
      <c r="AP77" s="140">
        <f t="shared" si="376"/>
        <v>115650.23999999999</v>
      </c>
      <c r="AQ77" s="15">
        <v>115650.24000000001</v>
      </c>
      <c r="AR77" s="15">
        <v>0</v>
      </c>
      <c r="AS77" s="15"/>
      <c r="AT77" s="15">
        <v>0</v>
      </c>
      <c r="AU77" s="140">
        <f t="shared" si="381"/>
        <v>115650.24000000001</v>
      </c>
      <c r="AV77" s="15">
        <v>115650.24000000001</v>
      </c>
      <c r="AW77" s="15">
        <v>0</v>
      </c>
      <c r="AX77" s="15"/>
      <c r="AY77" s="15">
        <v>0</v>
      </c>
      <c r="AZ77" s="140">
        <f t="shared" si="377"/>
        <v>115650.24000000001</v>
      </c>
      <c r="BA77" s="15">
        <v>115650.24000000001</v>
      </c>
      <c r="BB77" s="15"/>
      <c r="BC77" s="15"/>
      <c r="BD77" s="15">
        <v>0</v>
      </c>
      <c r="BE77" s="140">
        <f t="shared" si="378"/>
        <v>115650.24000000001</v>
      </c>
      <c r="BF77" s="15">
        <v>115650.24000000001</v>
      </c>
      <c r="BG77" s="15"/>
      <c r="BH77" s="15"/>
      <c r="BI77" s="15">
        <v>0</v>
      </c>
      <c r="BJ77" s="140">
        <f t="shared" si="385"/>
        <v>115650.24000000001</v>
      </c>
      <c r="BK77" s="15">
        <f t="shared" si="581"/>
        <v>0</v>
      </c>
      <c r="BL77" s="15">
        <f t="shared" si="582"/>
        <v>0</v>
      </c>
      <c r="BM77" s="15">
        <f t="shared" si="583"/>
        <v>0</v>
      </c>
      <c r="BN77" s="15">
        <f t="shared" si="584"/>
        <v>0</v>
      </c>
      <c r="BO77" s="15">
        <f t="shared" si="585"/>
        <v>0</v>
      </c>
      <c r="BP77" s="24"/>
      <c r="BQ77" s="24"/>
    </row>
    <row r="78" spans="1:78" s="141" customFormat="1" ht="15" thickBot="1" x14ac:dyDescent="0.3">
      <c r="A78" s="284"/>
      <c r="B78" s="29" t="s">
        <v>42</v>
      </c>
      <c r="C78" s="50">
        <v>1374644.53</v>
      </c>
      <c r="D78" s="50">
        <v>8824260.915000001</v>
      </c>
      <c r="E78" s="50">
        <v>8824260.915000001</v>
      </c>
      <c r="F78" s="50"/>
      <c r="G78" s="138">
        <f t="shared" si="363"/>
        <v>19023166.359999999</v>
      </c>
      <c r="H78" s="138"/>
      <c r="I78" s="138"/>
      <c r="J78" s="138"/>
      <c r="K78" s="138"/>
      <c r="L78" s="138">
        <f t="shared" si="367"/>
        <v>0</v>
      </c>
      <c r="M78" s="138"/>
      <c r="N78" s="138"/>
      <c r="O78" s="138"/>
      <c r="P78" s="138"/>
      <c r="Q78" s="138"/>
      <c r="R78" s="138"/>
      <c r="S78" s="138"/>
      <c r="T78" s="138"/>
      <c r="U78" s="138"/>
      <c r="V78" s="138">
        <f t="shared" si="368"/>
        <v>0</v>
      </c>
      <c r="W78" s="138"/>
      <c r="X78" s="138"/>
      <c r="Y78" s="138"/>
      <c r="Z78" s="138"/>
      <c r="AA78" s="138">
        <f t="shared" si="369"/>
        <v>0</v>
      </c>
      <c r="AB78" s="144">
        <v>25465.11</v>
      </c>
      <c r="AC78" s="144">
        <v>16528.230000000003</v>
      </c>
      <c r="AD78" s="144">
        <v>16528.230000000003</v>
      </c>
      <c r="AE78" s="144"/>
      <c r="AF78" s="138">
        <f t="shared" si="370"/>
        <v>58521.570000000007</v>
      </c>
      <c r="AG78" s="144">
        <v>51953.159999999996</v>
      </c>
      <c r="AH78" s="144">
        <v>61822.46</v>
      </c>
      <c r="AI78" s="144">
        <v>61822.46</v>
      </c>
      <c r="AJ78" s="144"/>
      <c r="AK78" s="138">
        <f t="shared" si="371"/>
        <v>175598.07999999999</v>
      </c>
      <c r="AL78" s="139">
        <f t="shared" si="372"/>
        <v>1348156.4800000002</v>
      </c>
      <c r="AM78" s="139">
        <f t="shared" si="373"/>
        <v>8778966.6850000005</v>
      </c>
      <c r="AN78" s="15">
        <f t="shared" si="374"/>
        <v>8778966.6850000005</v>
      </c>
      <c r="AO78" s="15">
        <f t="shared" si="375"/>
        <v>0</v>
      </c>
      <c r="AP78" s="140">
        <f>SUM(AL78:AO78)</f>
        <v>18906089.850000001</v>
      </c>
      <c r="AQ78" s="15">
        <v>1348156.48</v>
      </c>
      <c r="AR78" s="15">
        <v>8778966.6850000005</v>
      </c>
      <c r="AS78" s="15">
        <v>8778966.6850000005</v>
      </c>
      <c r="AT78" s="15">
        <v>0</v>
      </c>
      <c r="AU78" s="140">
        <f t="shared" si="381"/>
        <v>18906089.850000001</v>
      </c>
      <c r="AV78" s="15">
        <v>1348156.48</v>
      </c>
      <c r="AW78" s="15">
        <v>8778966.6850000005</v>
      </c>
      <c r="AX78" s="15">
        <v>8778966.6850000005</v>
      </c>
      <c r="AY78" s="15">
        <v>0</v>
      </c>
      <c r="AZ78" s="140">
        <f t="shared" si="377"/>
        <v>18906089.850000001</v>
      </c>
      <c r="BA78" s="15">
        <v>1347960.48</v>
      </c>
      <c r="BB78" s="15">
        <v>8584503.2899999991</v>
      </c>
      <c r="BC78" s="15">
        <v>8584503.2699999996</v>
      </c>
      <c r="BD78" s="15">
        <v>0</v>
      </c>
      <c r="BE78" s="140">
        <f t="shared" si="378"/>
        <v>18516967.039999999</v>
      </c>
      <c r="BF78" s="15">
        <v>1347960.48</v>
      </c>
      <c r="BG78" s="15">
        <v>8584503.2899999991</v>
      </c>
      <c r="BH78" s="15">
        <v>8584503.2699999996</v>
      </c>
      <c r="BI78" s="15">
        <v>0</v>
      </c>
      <c r="BJ78" s="140">
        <f t="shared" si="385"/>
        <v>18516967.039999999</v>
      </c>
      <c r="BK78" s="15">
        <f t="shared" si="581"/>
        <v>0</v>
      </c>
      <c r="BL78" s="15">
        <f t="shared" si="582"/>
        <v>0</v>
      </c>
      <c r="BM78" s="15">
        <f t="shared" si="583"/>
        <v>0</v>
      </c>
      <c r="BN78" s="15">
        <f t="shared" si="584"/>
        <v>0</v>
      </c>
      <c r="BO78" s="15">
        <f t="shared" si="585"/>
        <v>0</v>
      </c>
      <c r="BP78" s="24"/>
      <c r="BQ78" s="24"/>
    </row>
    <row r="79" spans="1:78" s="141" customFormat="1" ht="15" thickBot="1" x14ac:dyDescent="0.3">
      <c r="A79" s="145"/>
      <c r="B79" s="146" t="s">
        <v>0</v>
      </c>
      <c r="C79" s="147">
        <f>C51+C60+C66+C69+C73</f>
        <v>5032969.2200000007</v>
      </c>
      <c r="D79" s="147">
        <f t="shared" ref="D79:BO79" si="586">D51+D60+D66+D69+D73</f>
        <v>9195327.375</v>
      </c>
      <c r="E79" s="147">
        <f t="shared" si="586"/>
        <v>9195327.375</v>
      </c>
      <c r="F79" s="147">
        <f t="shared" si="586"/>
        <v>0</v>
      </c>
      <c r="G79" s="147">
        <f t="shared" si="586"/>
        <v>23423623.970000003</v>
      </c>
      <c r="H79" s="147">
        <f t="shared" si="586"/>
        <v>0</v>
      </c>
      <c r="I79" s="147">
        <f t="shared" si="586"/>
        <v>55763</v>
      </c>
      <c r="J79" s="147">
        <f t="shared" si="586"/>
        <v>0</v>
      </c>
      <c r="K79" s="147">
        <f t="shared" si="586"/>
        <v>0</v>
      </c>
      <c r="L79" s="147">
        <f t="shared" si="586"/>
        <v>55763</v>
      </c>
      <c r="M79" s="147">
        <f t="shared" si="586"/>
        <v>0</v>
      </c>
      <c r="N79" s="147">
        <f t="shared" si="586"/>
        <v>0</v>
      </c>
      <c r="O79" s="147">
        <f t="shared" si="586"/>
        <v>0</v>
      </c>
      <c r="P79" s="147">
        <f t="shared" si="586"/>
        <v>0</v>
      </c>
      <c r="Q79" s="147">
        <f t="shared" si="586"/>
        <v>0</v>
      </c>
      <c r="R79" s="147">
        <f t="shared" si="586"/>
        <v>0</v>
      </c>
      <c r="S79" s="147">
        <f t="shared" si="586"/>
        <v>0</v>
      </c>
      <c r="T79" s="147">
        <f t="shared" si="586"/>
        <v>0</v>
      </c>
      <c r="U79" s="147">
        <f t="shared" si="586"/>
        <v>0</v>
      </c>
      <c r="V79" s="147">
        <f t="shared" si="586"/>
        <v>0</v>
      </c>
      <c r="W79" s="147">
        <f t="shared" si="586"/>
        <v>0</v>
      </c>
      <c r="X79" s="147">
        <f t="shared" si="586"/>
        <v>0</v>
      </c>
      <c r="Y79" s="147">
        <f t="shared" si="586"/>
        <v>0</v>
      </c>
      <c r="Z79" s="147">
        <f t="shared" si="586"/>
        <v>0</v>
      </c>
      <c r="AA79" s="147">
        <f t="shared" si="586"/>
        <v>0</v>
      </c>
      <c r="AB79" s="147">
        <f t="shared" si="586"/>
        <v>375398.06</v>
      </c>
      <c r="AC79" s="147">
        <f t="shared" si="586"/>
        <v>91973.65</v>
      </c>
      <c r="AD79" s="147">
        <f t="shared" si="586"/>
        <v>36210.65</v>
      </c>
      <c r="AE79" s="147">
        <f t="shared" si="586"/>
        <v>0</v>
      </c>
      <c r="AF79" s="147">
        <f t="shared" si="586"/>
        <v>503582.36000000004</v>
      </c>
      <c r="AG79" s="147">
        <f t="shared" si="586"/>
        <v>803193.26</v>
      </c>
      <c r="AH79" s="147">
        <f t="shared" si="586"/>
        <v>212927.9</v>
      </c>
      <c r="AI79" s="147">
        <f t="shared" si="586"/>
        <v>101401.9</v>
      </c>
      <c r="AJ79" s="147">
        <f t="shared" si="586"/>
        <v>0</v>
      </c>
      <c r="AK79" s="147">
        <f t="shared" si="586"/>
        <v>1117523.06</v>
      </c>
      <c r="AL79" s="147">
        <f t="shared" si="586"/>
        <v>4605174.0200000005</v>
      </c>
      <c r="AM79" s="147">
        <f t="shared" si="586"/>
        <v>9130136.125</v>
      </c>
      <c r="AN79" s="147">
        <f t="shared" si="586"/>
        <v>9130136.125</v>
      </c>
      <c r="AO79" s="147">
        <f t="shared" si="586"/>
        <v>0</v>
      </c>
      <c r="AP79" s="237">
        <f t="shared" si="586"/>
        <v>22865446.27</v>
      </c>
      <c r="AQ79" s="147">
        <f t="shared" si="586"/>
        <v>4605174.0200000005</v>
      </c>
      <c r="AR79" s="147">
        <f t="shared" si="586"/>
        <v>9130136.125</v>
      </c>
      <c r="AS79" s="147">
        <f t="shared" si="586"/>
        <v>9130136.125</v>
      </c>
      <c r="AT79" s="147">
        <f t="shared" si="586"/>
        <v>0</v>
      </c>
      <c r="AU79" s="147">
        <f t="shared" si="586"/>
        <v>22865446.27</v>
      </c>
      <c r="AV79" s="147">
        <f t="shared" si="586"/>
        <v>4605174.0200000005</v>
      </c>
      <c r="AW79" s="147">
        <f t="shared" si="586"/>
        <v>9130136.125</v>
      </c>
      <c r="AX79" s="147">
        <f t="shared" si="586"/>
        <v>9130136.125</v>
      </c>
      <c r="AY79" s="147">
        <f t="shared" si="586"/>
        <v>0</v>
      </c>
      <c r="AZ79" s="147">
        <f t="shared" si="586"/>
        <v>22865446.27</v>
      </c>
      <c r="BA79" s="147">
        <f t="shared" si="586"/>
        <v>4485025.6400000006</v>
      </c>
      <c r="BB79" s="147">
        <f t="shared" si="586"/>
        <v>8871562.7299999986</v>
      </c>
      <c r="BC79" s="147">
        <f t="shared" si="586"/>
        <v>8871562.709999999</v>
      </c>
      <c r="BD79" s="147">
        <f t="shared" si="586"/>
        <v>0</v>
      </c>
      <c r="BE79" s="147">
        <f t="shared" si="586"/>
        <v>22228151.079999998</v>
      </c>
      <c r="BF79" s="147">
        <f t="shared" si="586"/>
        <v>4485025.6400000006</v>
      </c>
      <c r="BG79" s="147">
        <f t="shared" si="586"/>
        <v>8871562.7299999986</v>
      </c>
      <c r="BH79" s="147">
        <f t="shared" si="586"/>
        <v>8871562.709999999</v>
      </c>
      <c r="BI79" s="147">
        <f t="shared" si="586"/>
        <v>0</v>
      </c>
      <c r="BJ79" s="147">
        <f t="shared" si="586"/>
        <v>22228151.079999998</v>
      </c>
      <c r="BK79" s="147">
        <f t="shared" si="586"/>
        <v>0</v>
      </c>
      <c r="BL79" s="147">
        <f t="shared" si="586"/>
        <v>0</v>
      </c>
      <c r="BM79" s="147">
        <f t="shared" si="586"/>
        <v>0</v>
      </c>
      <c r="BN79" s="147">
        <f t="shared" si="586"/>
        <v>0</v>
      </c>
      <c r="BO79" s="147">
        <f t="shared" si="586"/>
        <v>0</v>
      </c>
      <c r="BP79" s="24"/>
      <c r="BQ79" s="24"/>
    </row>
    <row r="80" spans="1:78" s="149" customFormat="1" ht="13.5" customHeight="1" x14ac:dyDescent="0.25">
      <c r="A80" s="148"/>
      <c r="C80" s="131"/>
      <c r="D80" s="150"/>
      <c r="E80" s="151"/>
      <c r="F80" s="151"/>
      <c r="G80" s="152"/>
      <c r="H80" s="152"/>
      <c r="I80" s="152"/>
      <c r="J80" s="152"/>
      <c r="K80" s="152"/>
      <c r="L80" s="152"/>
      <c r="M80" s="152"/>
      <c r="N80" s="152"/>
      <c r="O80" s="152"/>
      <c r="P80" s="152"/>
      <c r="Q80" s="152"/>
      <c r="R80" s="152"/>
      <c r="S80" s="152"/>
      <c r="T80" s="152"/>
      <c r="U80" s="345"/>
      <c r="V80" s="345"/>
      <c r="W80" s="345"/>
      <c r="X80" s="345"/>
      <c r="Y80" s="153"/>
      <c r="Z80" s="153"/>
      <c r="AA80" s="152"/>
      <c r="AB80" s="152"/>
      <c r="AC80" s="152"/>
      <c r="AD80" s="152"/>
      <c r="AE80" s="345"/>
      <c r="AF80" s="345"/>
      <c r="AG80" s="345"/>
      <c r="AH80" s="131"/>
      <c r="AI80" s="345"/>
      <c r="AJ80" s="345"/>
      <c r="AK80" s="345"/>
      <c r="AL80" s="345"/>
      <c r="AM80" s="131"/>
      <c r="AN80" s="154"/>
      <c r="AO80" s="154"/>
      <c r="AP80" s="155"/>
      <c r="AQ80" s="367"/>
      <c r="AR80" s="367"/>
      <c r="AS80" s="367"/>
      <c r="AT80" s="367"/>
      <c r="AU80" s="155"/>
      <c r="AV80" s="344"/>
      <c r="AW80" s="344"/>
      <c r="AX80" s="156"/>
      <c r="AY80" s="156"/>
      <c r="AZ80" s="367"/>
      <c r="BA80" s="367"/>
      <c r="BB80" s="367"/>
      <c r="BC80" s="156"/>
      <c r="BD80" s="156"/>
      <c r="BE80" s="344"/>
      <c r="BF80" s="344"/>
      <c r="BG80" s="344"/>
      <c r="BH80" s="344"/>
      <c r="BI80" s="157"/>
      <c r="BJ80" s="344"/>
      <c r="BK80" s="344"/>
      <c r="BL80" s="344"/>
      <c r="BM80" s="154"/>
      <c r="BN80" s="352"/>
      <c r="BO80" s="352"/>
      <c r="BP80" s="352"/>
      <c r="BQ80" s="131"/>
      <c r="BR80" s="354"/>
      <c r="BS80" s="354"/>
      <c r="BT80" s="158"/>
      <c r="BU80" s="158"/>
      <c r="BW80" s="159"/>
      <c r="BX80" s="159"/>
      <c r="BY80" s="158"/>
      <c r="BZ80" s="158"/>
    </row>
    <row r="81" spans="1:77" s="149" customFormat="1" ht="13.5" customHeight="1" x14ac:dyDescent="0.25">
      <c r="A81" s="148"/>
      <c r="C81" s="131"/>
      <c r="D81" s="150"/>
      <c r="E81" s="150"/>
      <c r="F81" s="150"/>
      <c r="G81" s="131"/>
      <c r="H81" s="131"/>
      <c r="I81" s="131"/>
      <c r="J81" s="131"/>
      <c r="K81" s="131"/>
      <c r="L81" s="131"/>
      <c r="M81" s="131"/>
      <c r="N81" s="131"/>
      <c r="O81" s="131"/>
      <c r="P81" s="131"/>
      <c r="Q81" s="131"/>
      <c r="R81" s="131"/>
      <c r="S81" s="131"/>
      <c r="T81" s="131"/>
      <c r="U81" s="131"/>
      <c r="V81" s="131"/>
      <c r="W81" s="150"/>
      <c r="X81" s="150"/>
      <c r="Y81" s="150"/>
      <c r="Z81" s="150"/>
      <c r="AA81" s="131"/>
      <c r="AB81" s="131"/>
      <c r="AC81" s="131"/>
      <c r="AD81" s="131"/>
      <c r="AE81" s="150"/>
      <c r="AF81" s="150"/>
      <c r="AG81" s="150"/>
      <c r="AH81" s="131"/>
      <c r="AI81" s="150"/>
      <c r="AJ81" s="150"/>
      <c r="AK81" s="150"/>
      <c r="AL81" s="150"/>
      <c r="AM81" s="131"/>
      <c r="AN81" s="154"/>
      <c r="AO81" s="154"/>
      <c r="AP81" s="155"/>
      <c r="AQ81" s="160"/>
      <c r="AR81" s="161"/>
      <c r="AS81" s="161"/>
      <c r="AT81" s="160"/>
      <c r="AU81" s="155"/>
      <c r="AV81" s="130"/>
      <c r="AW81" s="130"/>
      <c r="AX81" s="156"/>
      <c r="AY81" s="156"/>
      <c r="AZ81" s="162"/>
      <c r="BA81" s="162"/>
      <c r="BB81" s="162"/>
      <c r="BC81" s="154"/>
      <c r="BD81" s="154"/>
      <c r="BE81" s="163"/>
      <c r="BF81" s="163"/>
      <c r="BG81" s="163"/>
      <c r="BH81" s="163"/>
      <c r="BI81" s="154"/>
      <c r="BJ81" s="154"/>
      <c r="BK81" s="154"/>
      <c r="BL81" s="154"/>
      <c r="BM81" s="154"/>
      <c r="BN81" s="163"/>
      <c r="BO81" s="163"/>
      <c r="BP81" s="131"/>
      <c r="BQ81" s="131"/>
      <c r="BR81" s="164"/>
      <c r="BS81" s="164"/>
      <c r="BT81" s="158"/>
      <c r="BU81" s="158"/>
      <c r="BW81" s="165"/>
      <c r="BX81" s="165"/>
      <c r="BY81" s="158"/>
    </row>
    <row r="82" spans="1:77" s="149" customFormat="1" x14ac:dyDescent="0.25">
      <c r="A82" s="148"/>
      <c r="B82" s="158"/>
      <c r="C82" s="166"/>
      <c r="D82" s="167"/>
      <c r="E82" s="167"/>
      <c r="F82" s="167"/>
      <c r="G82" s="166"/>
      <c r="H82" s="166"/>
      <c r="I82" s="166"/>
      <c r="J82" s="166"/>
      <c r="K82" s="166"/>
      <c r="L82" s="166"/>
      <c r="M82" s="166"/>
      <c r="N82" s="166"/>
      <c r="O82" s="166"/>
      <c r="P82" s="166"/>
      <c r="Q82" s="166"/>
      <c r="R82" s="166"/>
      <c r="S82" s="166"/>
      <c r="T82" s="131"/>
      <c r="U82" s="166"/>
      <c r="V82" s="166"/>
      <c r="W82" s="166"/>
      <c r="X82" s="166"/>
      <c r="Y82" s="129"/>
      <c r="Z82" s="150"/>
      <c r="AA82" s="131"/>
      <c r="AB82" s="131"/>
      <c r="AC82" s="131"/>
      <c r="AD82" s="131"/>
      <c r="AE82" s="168"/>
      <c r="AF82" s="166"/>
      <c r="AG82" s="166"/>
      <c r="AH82" s="166"/>
      <c r="AI82" s="129"/>
      <c r="AJ82" s="129"/>
      <c r="AK82" s="129"/>
      <c r="AL82" s="129"/>
      <c r="AM82" s="166"/>
      <c r="AN82" s="154"/>
      <c r="AO82" s="154"/>
      <c r="AP82" s="155"/>
      <c r="AQ82" s="160"/>
      <c r="AR82" s="169"/>
      <c r="AS82" s="169"/>
      <c r="AT82" s="160"/>
      <c r="AU82" s="155"/>
      <c r="AV82" s="168"/>
      <c r="AW82" s="168"/>
      <c r="AX82" s="156"/>
      <c r="AY82" s="156"/>
      <c r="AZ82" s="169"/>
      <c r="BA82" s="160"/>
      <c r="BB82" s="160"/>
      <c r="BC82" s="154"/>
      <c r="BD82" s="154"/>
      <c r="BE82" s="130"/>
      <c r="BF82" s="130"/>
      <c r="BG82" s="130"/>
      <c r="BH82" s="130"/>
      <c r="BI82" s="156"/>
      <c r="BJ82" s="156"/>
      <c r="BK82" s="156"/>
      <c r="BL82" s="156"/>
      <c r="BM82" s="154"/>
      <c r="BN82" s="130"/>
      <c r="BO82" s="130"/>
      <c r="BP82" s="166"/>
      <c r="BQ82" s="131"/>
      <c r="BR82" s="170"/>
      <c r="BS82" s="170"/>
      <c r="BT82" s="158"/>
      <c r="BU82" s="158"/>
      <c r="BW82" s="165"/>
      <c r="BX82" s="165"/>
      <c r="BY82" s="158"/>
    </row>
    <row r="83" spans="1:77" s="149" customFormat="1" ht="13.5" customHeight="1" x14ac:dyDescent="0.25">
      <c r="B83" s="158"/>
      <c r="C83" s="166"/>
      <c r="D83" s="129"/>
      <c r="E83" s="129"/>
      <c r="F83" s="129"/>
      <c r="G83" s="166"/>
      <c r="H83" s="166"/>
      <c r="I83" s="166"/>
      <c r="J83" s="166"/>
      <c r="K83" s="166"/>
      <c r="L83" s="166"/>
      <c r="M83" s="166"/>
      <c r="N83" s="166"/>
      <c r="O83" s="166"/>
      <c r="P83" s="166"/>
      <c r="Q83" s="166"/>
      <c r="R83" s="166"/>
      <c r="S83" s="166"/>
      <c r="T83" s="131"/>
      <c r="U83" s="352"/>
      <c r="V83" s="352"/>
      <c r="W83" s="352"/>
      <c r="X83" s="352"/>
      <c r="Y83" s="129"/>
      <c r="Z83" s="150"/>
      <c r="AA83" s="131"/>
      <c r="AB83" s="131"/>
      <c r="AC83" s="131"/>
      <c r="AD83" s="131"/>
      <c r="AE83" s="352"/>
      <c r="AF83" s="352"/>
      <c r="AG83" s="352"/>
      <c r="AH83" s="166"/>
      <c r="AI83" s="352"/>
      <c r="AJ83" s="352"/>
      <c r="AK83" s="352"/>
      <c r="AL83" s="352"/>
      <c r="AM83" s="166"/>
      <c r="AN83" s="154"/>
      <c r="AO83" s="154"/>
      <c r="AP83" s="155"/>
      <c r="AQ83" s="353"/>
      <c r="AR83" s="353"/>
      <c r="AS83" s="353"/>
      <c r="AT83" s="353"/>
      <c r="AU83" s="155"/>
      <c r="AV83" s="343"/>
      <c r="AW83" s="343"/>
      <c r="AX83" s="156"/>
      <c r="AY83" s="156"/>
      <c r="AZ83" s="343"/>
      <c r="BA83" s="343"/>
      <c r="BB83" s="343"/>
      <c r="BC83" s="154"/>
      <c r="BD83" s="154"/>
      <c r="BE83" s="343"/>
      <c r="BF83" s="343"/>
      <c r="BG83" s="343"/>
      <c r="BH83" s="343"/>
      <c r="BI83" s="171"/>
      <c r="BJ83" s="343"/>
      <c r="BK83" s="343"/>
      <c r="BL83" s="343"/>
      <c r="BM83" s="154"/>
      <c r="BN83" s="352"/>
      <c r="BO83" s="352"/>
      <c r="BP83" s="352"/>
      <c r="BQ83" s="131"/>
      <c r="BR83" s="354"/>
      <c r="BS83" s="354"/>
      <c r="BT83" s="158"/>
      <c r="BU83" s="158"/>
      <c r="BW83" s="159"/>
      <c r="BX83" s="159"/>
      <c r="BY83" s="158"/>
    </row>
    <row r="84" spans="1:77" s="149" customFormat="1" ht="13.5" customHeight="1" x14ac:dyDescent="0.25">
      <c r="C84" s="172"/>
      <c r="D84" s="129"/>
      <c r="E84" s="45"/>
      <c r="F84" s="129"/>
      <c r="G84" s="131"/>
      <c r="H84" s="131"/>
      <c r="I84" s="131"/>
      <c r="J84" s="131"/>
      <c r="K84" s="131"/>
      <c r="L84" s="131"/>
      <c r="M84" s="131"/>
      <c r="N84" s="131"/>
      <c r="O84" s="131"/>
      <c r="P84" s="131"/>
      <c r="Q84" s="131"/>
      <c r="R84" s="131"/>
      <c r="S84" s="131"/>
      <c r="T84" s="131"/>
      <c r="U84" s="352"/>
      <c r="V84" s="352"/>
      <c r="W84" s="352"/>
      <c r="X84" s="352"/>
      <c r="Y84" s="150"/>
      <c r="Z84" s="173"/>
      <c r="AA84" s="131"/>
      <c r="AB84" s="131"/>
      <c r="AC84" s="131"/>
      <c r="AD84" s="131"/>
      <c r="AE84" s="352"/>
      <c r="AF84" s="352"/>
      <c r="AG84" s="352"/>
      <c r="AH84" s="166"/>
      <c r="AI84" s="352"/>
      <c r="AJ84" s="352"/>
      <c r="AK84" s="352"/>
      <c r="AL84" s="352"/>
      <c r="AM84" s="352"/>
      <c r="AN84" s="154"/>
      <c r="AO84" s="154"/>
      <c r="AP84" s="155"/>
      <c r="AQ84" s="353"/>
      <c r="AR84" s="353"/>
      <c r="AS84" s="353"/>
      <c r="AT84" s="353"/>
      <c r="AU84" s="155"/>
      <c r="AV84" s="343"/>
      <c r="AW84" s="343"/>
      <c r="AX84" s="156"/>
      <c r="AY84" s="156"/>
      <c r="AZ84" s="353"/>
      <c r="BA84" s="353"/>
      <c r="BB84" s="353"/>
      <c r="BC84" s="154"/>
      <c r="BD84" s="154"/>
      <c r="BE84" s="343"/>
      <c r="BF84" s="343"/>
      <c r="BG84" s="343"/>
      <c r="BH84" s="343"/>
      <c r="BI84" s="174"/>
      <c r="BJ84" s="343"/>
      <c r="BK84" s="343"/>
      <c r="BL84" s="343"/>
      <c r="BM84" s="154"/>
      <c r="BN84" s="352"/>
      <c r="BO84" s="352"/>
      <c r="BP84" s="352"/>
      <c r="BQ84" s="131"/>
      <c r="BR84" s="354"/>
      <c r="BS84" s="354"/>
      <c r="BT84" s="158"/>
      <c r="BU84" s="158"/>
      <c r="BW84" s="159"/>
      <c r="BX84" s="159"/>
    </row>
    <row r="85" spans="1:77" s="132" customFormat="1" x14ac:dyDescent="0.25">
      <c r="B85" s="175"/>
      <c r="C85" s="176"/>
      <c r="D85" s="131"/>
      <c r="E85" s="176"/>
      <c r="F85" s="176"/>
      <c r="G85" s="176"/>
      <c r="H85" s="176"/>
      <c r="I85" s="176"/>
      <c r="J85" s="176"/>
      <c r="K85" s="176"/>
      <c r="L85" s="176"/>
      <c r="M85" s="176"/>
      <c r="N85" s="176"/>
      <c r="O85" s="176"/>
      <c r="P85" s="176"/>
      <c r="Q85" s="176"/>
      <c r="R85" s="176"/>
      <c r="S85" s="176"/>
      <c r="T85" s="176"/>
      <c r="U85" s="176"/>
      <c r="V85" s="176"/>
      <c r="W85" s="176"/>
      <c r="X85" s="176"/>
      <c r="Y85" s="176"/>
      <c r="Z85" s="176"/>
      <c r="AA85" s="176"/>
      <c r="AB85" s="176"/>
      <c r="AC85" s="176"/>
      <c r="AD85" s="177"/>
      <c r="AE85" s="177"/>
      <c r="AF85" s="176"/>
      <c r="AG85" s="176"/>
      <c r="AH85" s="176"/>
      <c r="AI85" s="176"/>
      <c r="AJ85" s="176"/>
      <c r="AK85" s="176"/>
      <c r="AL85" s="176"/>
      <c r="AM85" s="176"/>
      <c r="AN85" s="178"/>
      <c r="AO85" s="154"/>
      <c r="AP85" s="155"/>
      <c r="AQ85" s="154"/>
      <c r="AR85" s="178"/>
      <c r="AS85" s="178"/>
      <c r="AT85" s="156"/>
      <c r="AU85" s="171"/>
      <c r="AV85" s="156"/>
      <c r="AW85" s="179"/>
      <c r="AX85" s="179"/>
      <c r="AY85" s="179"/>
      <c r="AZ85" s="171"/>
      <c r="BA85" s="154"/>
      <c r="BB85" s="154"/>
      <c r="BC85" s="154"/>
      <c r="BD85" s="154"/>
      <c r="BE85" s="179"/>
      <c r="BF85" s="179"/>
      <c r="BG85" s="179"/>
      <c r="BH85" s="179"/>
      <c r="BI85" s="179"/>
      <c r="BJ85" s="154"/>
      <c r="BK85" s="154"/>
      <c r="BL85" s="154"/>
      <c r="BM85" s="156"/>
      <c r="BN85" s="156"/>
      <c r="BO85" s="179"/>
      <c r="BP85" s="131"/>
      <c r="BQ85" s="131"/>
    </row>
    <row r="86" spans="1:77" s="132" customFormat="1" x14ac:dyDescent="0.25">
      <c r="B86" s="175"/>
      <c r="C86" s="176"/>
      <c r="D86" s="131"/>
      <c r="E86" s="176"/>
      <c r="F86" s="176"/>
      <c r="G86" s="176"/>
      <c r="H86" s="176"/>
      <c r="I86" s="176"/>
      <c r="J86" s="176"/>
      <c r="K86" s="176"/>
      <c r="L86" s="176"/>
      <c r="M86" s="176"/>
      <c r="N86" s="176"/>
      <c r="O86" s="176"/>
      <c r="P86" s="176"/>
      <c r="Q86" s="176"/>
      <c r="R86" s="176"/>
      <c r="S86" s="176"/>
      <c r="T86" s="176"/>
      <c r="U86" s="176"/>
      <c r="V86" s="176"/>
      <c r="W86" s="176"/>
      <c r="X86" s="176"/>
      <c r="Y86" s="176"/>
      <c r="Z86" s="176"/>
      <c r="AA86" s="176"/>
      <c r="AB86" s="176"/>
      <c r="AC86" s="176"/>
      <c r="AD86" s="177"/>
      <c r="AE86" s="177"/>
      <c r="AF86" s="176"/>
      <c r="AG86" s="176"/>
      <c r="AH86" s="176"/>
      <c r="AI86" s="176"/>
      <c r="AJ86" s="176"/>
      <c r="AK86" s="176"/>
      <c r="AL86" s="176"/>
      <c r="AM86" s="176"/>
      <c r="AN86" s="178"/>
      <c r="AO86" s="154"/>
      <c r="AP86" s="155"/>
      <c r="AQ86" s="154"/>
      <c r="AR86" s="178"/>
      <c r="AS86" s="178"/>
      <c r="AT86" s="156"/>
      <c r="AU86" s="171"/>
      <c r="AV86" s="156"/>
      <c r="AW86" s="179"/>
      <c r="AX86" s="179"/>
      <c r="AY86" s="179"/>
      <c r="AZ86" s="171"/>
      <c r="BA86" s="130"/>
      <c r="BB86" s="130"/>
      <c r="BC86" s="130"/>
      <c r="BD86" s="130"/>
      <c r="BE86" s="179"/>
      <c r="BF86" s="179"/>
      <c r="BG86" s="179"/>
      <c r="BH86" s="179"/>
      <c r="BI86" s="179"/>
      <c r="BJ86" s="130"/>
      <c r="BK86" s="130"/>
      <c r="BL86" s="130"/>
      <c r="BM86" s="156"/>
      <c r="BN86" s="156"/>
      <c r="BO86" s="179"/>
      <c r="BP86" s="131"/>
      <c r="BQ86" s="131"/>
    </row>
    <row r="87" spans="1:77" s="132" customFormat="1" x14ac:dyDescent="0.25">
      <c r="B87" s="175"/>
      <c r="C87" s="176"/>
      <c r="D87" s="131"/>
      <c r="E87" s="176"/>
      <c r="F87" s="176"/>
      <c r="G87" s="176"/>
      <c r="H87" s="176"/>
      <c r="I87" s="176"/>
      <c r="J87" s="176"/>
      <c r="K87" s="176"/>
      <c r="L87" s="176"/>
      <c r="M87" s="176"/>
      <c r="N87" s="176"/>
      <c r="O87" s="176"/>
      <c r="P87" s="176"/>
      <c r="Q87" s="176"/>
      <c r="R87" s="176"/>
      <c r="S87" s="176"/>
      <c r="T87" s="176"/>
      <c r="U87" s="176"/>
      <c r="V87" s="176"/>
      <c r="W87" s="176"/>
      <c r="X87" s="176"/>
      <c r="Y87" s="176"/>
      <c r="Z87" s="176"/>
      <c r="AA87" s="176"/>
      <c r="AB87" s="176"/>
      <c r="AC87" s="176"/>
      <c r="AD87" s="177"/>
      <c r="AE87" s="177"/>
      <c r="AF87" s="176"/>
      <c r="AG87" s="176"/>
      <c r="AH87" s="176"/>
      <c r="AI87" s="176"/>
      <c r="AJ87" s="176"/>
      <c r="AK87" s="176"/>
      <c r="AL87" s="176"/>
      <c r="AM87" s="176"/>
      <c r="AN87" s="178"/>
      <c r="AO87" s="154"/>
      <c r="AP87" s="155"/>
      <c r="AQ87" s="154"/>
      <c r="AR87" s="178"/>
      <c r="AS87" s="178"/>
      <c r="AT87" s="156"/>
      <c r="AU87" s="171"/>
      <c r="AV87" s="156"/>
      <c r="AW87" s="179"/>
      <c r="AX87" s="179"/>
      <c r="AY87" s="179"/>
      <c r="AZ87" s="171"/>
      <c r="BA87" s="130"/>
      <c r="BB87" s="130"/>
      <c r="BC87" s="130"/>
      <c r="BD87" s="130"/>
      <c r="BE87" s="179"/>
      <c r="BF87" s="179"/>
      <c r="BG87" s="179"/>
      <c r="BH87" s="179"/>
      <c r="BI87" s="179"/>
      <c r="BJ87" s="130"/>
      <c r="BK87" s="130"/>
      <c r="BL87" s="130"/>
      <c r="BM87" s="156"/>
      <c r="BN87" s="156"/>
      <c r="BO87" s="179"/>
      <c r="BP87" s="131"/>
      <c r="BQ87" s="131"/>
    </row>
    <row r="88" spans="1:77" s="132" customFormat="1" ht="14.25" thickBot="1" x14ac:dyDescent="0.3">
      <c r="B88" s="175"/>
      <c r="C88" s="176"/>
      <c r="D88" s="131"/>
      <c r="E88" s="176"/>
      <c r="F88" s="176"/>
      <c r="G88" s="176"/>
      <c r="H88" s="176"/>
      <c r="I88" s="176"/>
      <c r="J88" s="176"/>
      <c r="K88" s="176"/>
      <c r="L88" s="176"/>
      <c r="M88" s="176"/>
      <c r="N88" s="176"/>
      <c r="O88" s="176"/>
      <c r="P88" s="176"/>
      <c r="Q88" s="176"/>
      <c r="R88" s="176"/>
      <c r="S88" s="176"/>
      <c r="T88" s="176"/>
      <c r="U88" s="176"/>
      <c r="V88" s="176"/>
      <c r="W88" s="176"/>
      <c r="X88" s="176"/>
      <c r="Y88" s="176"/>
      <c r="Z88" s="176"/>
      <c r="AA88" s="176"/>
      <c r="AB88" s="176"/>
      <c r="AC88" s="176"/>
      <c r="AD88" s="177"/>
      <c r="AE88" s="177"/>
      <c r="AF88" s="176"/>
      <c r="AG88" s="176"/>
      <c r="AH88" s="176"/>
      <c r="AI88" s="176"/>
      <c r="AJ88" s="176"/>
      <c r="AK88" s="176"/>
      <c r="AL88" s="176"/>
      <c r="AM88" s="176"/>
      <c r="AN88" s="178"/>
      <c r="AO88" s="154"/>
      <c r="AP88" s="155"/>
      <c r="AQ88" s="154"/>
      <c r="AR88" s="178"/>
      <c r="AS88" s="178"/>
      <c r="AT88" s="156"/>
      <c r="AU88" s="171"/>
      <c r="AV88" s="156"/>
      <c r="AW88" s="179"/>
      <c r="AX88" s="179"/>
      <c r="AY88" s="179"/>
      <c r="AZ88" s="171"/>
      <c r="BA88" s="130"/>
      <c r="BB88" s="130"/>
      <c r="BC88" s="130"/>
      <c r="BD88" s="130"/>
      <c r="BE88" s="179"/>
      <c r="BF88" s="179"/>
      <c r="BG88" s="179"/>
      <c r="BH88" s="179"/>
      <c r="BI88" s="179"/>
      <c r="BJ88" s="130"/>
      <c r="BK88" s="130"/>
      <c r="BL88" s="130"/>
      <c r="BM88" s="156"/>
      <c r="BN88" s="156"/>
      <c r="BO88" s="179"/>
      <c r="BP88" s="131"/>
      <c r="BQ88" s="131"/>
    </row>
    <row r="89" spans="1:77" s="132" customFormat="1" ht="18" thickBot="1" x14ac:dyDescent="0.3">
      <c r="A89" s="373" t="s">
        <v>13</v>
      </c>
      <c r="B89" s="304" t="s">
        <v>14</v>
      </c>
      <c r="C89" s="305" t="s">
        <v>17</v>
      </c>
      <c r="D89" s="306"/>
      <c r="E89" s="306"/>
      <c r="F89" s="306"/>
      <c r="G89" s="306"/>
      <c r="H89" s="306"/>
      <c r="I89" s="306"/>
      <c r="J89" s="306"/>
      <c r="K89" s="306"/>
      <c r="L89" s="306"/>
      <c r="M89" s="306"/>
      <c r="N89" s="306"/>
      <c r="O89" s="306"/>
      <c r="P89" s="306"/>
      <c r="Q89" s="306"/>
      <c r="R89" s="306"/>
      <c r="S89" s="306"/>
      <c r="T89" s="306"/>
      <c r="U89" s="306"/>
      <c r="V89" s="306"/>
      <c r="W89" s="306"/>
      <c r="X89" s="306"/>
      <c r="Y89" s="306"/>
      <c r="Z89" s="306"/>
      <c r="AA89" s="306"/>
      <c r="AB89" s="306"/>
      <c r="AC89" s="306"/>
      <c r="AD89" s="306"/>
      <c r="AE89" s="306"/>
      <c r="AF89" s="306"/>
      <c r="AG89" s="306"/>
      <c r="AH89" s="306"/>
      <c r="AI89" s="306"/>
      <c r="AJ89" s="306"/>
      <c r="AK89" s="306"/>
      <c r="AL89" s="306"/>
      <c r="AM89" s="306"/>
      <c r="AN89" s="306"/>
      <c r="AO89" s="306"/>
      <c r="AP89" s="306"/>
      <c r="AQ89" s="306"/>
      <c r="AR89" s="306"/>
      <c r="AS89" s="306"/>
      <c r="AT89" s="306"/>
      <c r="AU89" s="306"/>
      <c r="AV89" s="306"/>
      <c r="AW89" s="306"/>
      <c r="AX89" s="306"/>
      <c r="AY89" s="306"/>
      <c r="AZ89" s="306"/>
      <c r="BA89" s="306"/>
      <c r="BB89" s="306"/>
      <c r="BC89" s="306"/>
      <c r="BD89" s="306"/>
      <c r="BE89" s="306"/>
      <c r="BF89" s="306"/>
      <c r="BG89" s="306"/>
      <c r="BH89" s="306"/>
      <c r="BI89" s="306"/>
      <c r="BJ89" s="306"/>
      <c r="BK89" s="306"/>
      <c r="BL89" s="306"/>
      <c r="BM89" s="306"/>
      <c r="BN89" s="306"/>
      <c r="BO89" s="307"/>
      <c r="BP89" s="131"/>
      <c r="BQ89" s="131"/>
    </row>
    <row r="90" spans="1:77" s="132" customFormat="1" ht="12" customHeight="1" thickBot="1" x14ac:dyDescent="0.3">
      <c r="A90" s="373"/>
      <c r="B90" s="304"/>
      <c r="C90" s="133"/>
      <c r="D90" s="134"/>
      <c r="E90" s="134"/>
      <c r="F90" s="134"/>
      <c r="G90" s="134"/>
      <c r="H90" s="308" t="s">
        <v>87</v>
      </c>
      <c r="I90" s="309"/>
      <c r="J90" s="309"/>
      <c r="K90" s="309"/>
      <c r="L90" s="309"/>
      <c r="M90" s="309"/>
      <c r="N90" s="309"/>
      <c r="O90" s="309"/>
      <c r="P90" s="309"/>
      <c r="Q90" s="310"/>
      <c r="R90" s="311" t="s">
        <v>48</v>
      </c>
      <c r="S90" s="312"/>
      <c r="T90" s="312"/>
      <c r="U90" s="312"/>
      <c r="V90" s="312"/>
      <c r="W90" s="312"/>
      <c r="X90" s="312"/>
      <c r="Y90" s="312"/>
      <c r="Z90" s="312"/>
      <c r="AA90" s="313"/>
      <c r="AB90" s="314" t="s">
        <v>49</v>
      </c>
      <c r="AC90" s="315"/>
      <c r="AD90" s="315"/>
      <c r="AE90" s="315"/>
      <c r="AF90" s="315"/>
      <c r="AG90" s="315"/>
      <c r="AH90" s="315"/>
      <c r="AI90" s="315"/>
      <c r="AJ90" s="315"/>
      <c r="AK90" s="304"/>
      <c r="AL90" s="134"/>
      <c r="AM90" s="134"/>
      <c r="AN90" s="134"/>
      <c r="AO90" s="134"/>
      <c r="AP90" s="134"/>
      <c r="AQ90" s="134"/>
      <c r="AR90" s="134"/>
      <c r="AS90" s="134"/>
      <c r="AT90" s="134"/>
      <c r="AU90" s="134"/>
      <c r="AV90" s="134"/>
      <c r="AW90" s="134"/>
      <c r="AX90" s="134"/>
      <c r="AY90" s="134"/>
      <c r="AZ90" s="134"/>
      <c r="BA90" s="134"/>
      <c r="BB90" s="134"/>
      <c r="BC90" s="134"/>
      <c r="BD90" s="134"/>
      <c r="BE90" s="134"/>
      <c r="BF90" s="134"/>
      <c r="BG90" s="134"/>
      <c r="BH90" s="134"/>
      <c r="BI90" s="134"/>
      <c r="BJ90" s="134"/>
      <c r="BK90" s="134"/>
      <c r="BL90" s="134"/>
      <c r="BM90" s="134"/>
      <c r="BN90" s="134"/>
      <c r="BO90" s="135"/>
      <c r="BP90" s="131"/>
      <c r="BQ90" s="131"/>
    </row>
    <row r="91" spans="1:77" s="132" customFormat="1" ht="14.25" customHeight="1" thickBot="1" x14ac:dyDescent="0.3">
      <c r="A91" s="373"/>
      <c r="B91" s="304"/>
      <c r="C91" s="316" t="s">
        <v>12</v>
      </c>
      <c r="D91" s="317"/>
      <c r="E91" s="317"/>
      <c r="F91" s="317"/>
      <c r="G91" s="318"/>
      <c r="H91" s="322" t="s">
        <v>3</v>
      </c>
      <c r="I91" s="323"/>
      <c r="J91" s="323"/>
      <c r="K91" s="323"/>
      <c r="L91" s="324"/>
      <c r="M91" s="322" t="s">
        <v>4</v>
      </c>
      <c r="N91" s="323"/>
      <c r="O91" s="323"/>
      <c r="P91" s="323"/>
      <c r="Q91" s="324"/>
      <c r="R91" s="316" t="s">
        <v>3</v>
      </c>
      <c r="S91" s="317"/>
      <c r="T91" s="317"/>
      <c r="U91" s="317"/>
      <c r="V91" s="318"/>
      <c r="W91" s="316" t="s">
        <v>4</v>
      </c>
      <c r="X91" s="317"/>
      <c r="Y91" s="317"/>
      <c r="Z91" s="317"/>
      <c r="AA91" s="318"/>
      <c r="AB91" s="316" t="s">
        <v>3</v>
      </c>
      <c r="AC91" s="317"/>
      <c r="AD91" s="317"/>
      <c r="AE91" s="317"/>
      <c r="AF91" s="318"/>
      <c r="AG91" s="328" t="s">
        <v>4</v>
      </c>
      <c r="AH91" s="329"/>
      <c r="AI91" s="329"/>
      <c r="AJ91" s="329"/>
      <c r="AK91" s="330"/>
      <c r="AL91" s="316" t="s">
        <v>23</v>
      </c>
      <c r="AM91" s="317"/>
      <c r="AN91" s="317"/>
      <c r="AO91" s="317"/>
      <c r="AP91" s="318"/>
      <c r="AQ91" s="316" t="s">
        <v>11</v>
      </c>
      <c r="AR91" s="317"/>
      <c r="AS91" s="317"/>
      <c r="AT91" s="317"/>
      <c r="AU91" s="318"/>
      <c r="AV91" s="328" t="s">
        <v>6</v>
      </c>
      <c r="AW91" s="329"/>
      <c r="AX91" s="329"/>
      <c r="AY91" s="329"/>
      <c r="AZ91" s="330"/>
      <c r="BA91" s="316" t="s">
        <v>1</v>
      </c>
      <c r="BB91" s="317"/>
      <c r="BC91" s="317"/>
      <c r="BD91" s="317"/>
      <c r="BE91" s="318"/>
      <c r="BF91" s="316" t="s">
        <v>10</v>
      </c>
      <c r="BG91" s="317"/>
      <c r="BH91" s="317"/>
      <c r="BI91" s="317"/>
      <c r="BJ91" s="318"/>
      <c r="BK91" s="316" t="s">
        <v>30</v>
      </c>
      <c r="BL91" s="317"/>
      <c r="BM91" s="317"/>
      <c r="BN91" s="317"/>
      <c r="BO91" s="318"/>
      <c r="BP91" s="131"/>
      <c r="BQ91" s="131"/>
    </row>
    <row r="92" spans="1:77" s="132" customFormat="1" ht="14.25" thickBot="1" x14ac:dyDescent="0.3">
      <c r="A92" s="373"/>
      <c r="B92" s="304"/>
      <c r="C92" s="319"/>
      <c r="D92" s="320"/>
      <c r="E92" s="320"/>
      <c r="F92" s="320"/>
      <c r="G92" s="321"/>
      <c r="H92" s="325"/>
      <c r="I92" s="326"/>
      <c r="J92" s="326"/>
      <c r="K92" s="326"/>
      <c r="L92" s="327"/>
      <c r="M92" s="325"/>
      <c r="N92" s="326"/>
      <c r="O92" s="326"/>
      <c r="P92" s="326"/>
      <c r="Q92" s="327"/>
      <c r="R92" s="319"/>
      <c r="S92" s="320"/>
      <c r="T92" s="320"/>
      <c r="U92" s="320"/>
      <c r="V92" s="321"/>
      <c r="W92" s="319"/>
      <c r="X92" s="320"/>
      <c r="Y92" s="320"/>
      <c r="Z92" s="320"/>
      <c r="AA92" s="321"/>
      <c r="AB92" s="319"/>
      <c r="AC92" s="320"/>
      <c r="AD92" s="320"/>
      <c r="AE92" s="320"/>
      <c r="AF92" s="321"/>
      <c r="AG92" s="331"/>
      <c r="AH92" s="332"/>
      <c r="AI92" s="332"/>
      <c r="AJ92" s="332"/>
      <c r="AK92" s="333"/>
      <c r="AL92" s="319"/>
      <c r="AM92" s="320"/>
      <c r="AN92" s="320"/>
      <c r="AO92" s="320"/>
      <c r="AP92" s="321"/>
      <c r="AQ92" s="319"/>
      <c r="AR92" s="320"/>
      <c r="AS92" s="320"/>
      <c r="AT92" s="320"/>
      <c r="AU92" s="321"/>
      <c r="AV92" s="331"/>
      <c r="AW92" s="332"/>
      <c r="AX92" s="332"/>
      <c r="AY92" s="332"/>
      <c r="AZ92" s="333"/>
      <c r="BA92" s="319"/>
      <c r="BB92" s="320"/>
      <c r="BC92" s="320"/>
      <c r="BD92" s="320"/>
      <c r="BE92" s="321"/>
      <c r="BF92" s="319"/>
      <c r="BG92" s="320"/>
      <c r="BH92" s="320"/>
      <c r="BI92" s="320"/>
      <c r="BJ92" s="321"/>
      <c r="BK92" s="319"/>
      <c r="BL92" s="320"/>
      <c r="BM92" s="320"/>
      <c r="BN92" s="320"/>
      <c r="BO92" s="321"/>
      <c r="BP92" s="131"/>
      <c r="BQ92" s="131"/>
    </row>
    <row r="93" spans="1:77" s="132" customFormat="1" ht="15" thickBot="1" x14ac:dyDescent="0.3">
      <c r="A93" s="373"/>
      <c r="B93" s="304"/>
      <c r="C93" s="136" t="s">
        <v>19</v>
      </c>
      <c r="D93" s="136" t="s">
        <v>20</v>
      </c>
      <c r="E93" s="136" t="s">
        <v>21</v>
      </c>
      <c r="F93" s="136" t="s">
        <v>22</v>
      </c>
      <c r="G93" s="136" t="s">
        <v>0</v>
      </c>
      <c r="H93" s="137" t="s">
        <v>19</v>
      </c>
      <c r="I93" s="137" t="s">
        <v>20</v>
      </c>
      <c r="J93" s="137" t="s">
        <v>21</v>
      </c>
      <c r="K93" s="137" t="s">
        <v>22</v>
      </c>
      <c r="L93" s="137" t="s">
        <v>0</v>
      </c>
      <c r="M93" s="137" t="s">
        <v>19</v>
      </c>
      <c r="N93" s="137" t="s">
        <v>20</v>
      </c>
      <c r="O93" s="137" t="s">
        <v>21</v>
      </c>
      <c r="P93" s="137" t="s">
        <v>22</v>
      </c>
      <c r="Q93" s="137" t="s">
        <v>0</v>
      </c>
      <c r="R93" s="136" t="s">
        <v>19</v>
      </c>
      <c r="S93" s="136" t="s">
        <v>20</v>
      </c>
      <c r="T93" s="136" t="s">
        <v>21</v>
      </c>
      <c r="U93" s="136" t="s">
        <v>22</v>
      </c>
      <c r="V93" s="136" t="s">
        <v>0</v>
      </c>
      <c r="W93" s="136" t="s">
        <v>19</v>
      </c>
      <c r="X93" s="136" t="s">
        <v>20</v>
      </c>
      <c r="Y93" s="136" t="s">
        <v>21</v>
      </c>
      <c r="Z93" s="136" t="s">
        <v>22</v>
      </c>
      <c r="AA93" s="136" t="s">
        <v>0</v>
      </c>
      <c r="AB93" s="136" t="s">
        <v>19</v>
      </c>
      <c r="AC93" s="136" t="s">
        <v>20</v>
      </c>
      <c r="AD93" s="136" t="s">
        <v>21</v>
      </c>
      <c r="AE93" s="136" t="s">
        <v>22</v>
      </c>
      <c r="AF93" s="136" t="s">
        <v>0</v>
      </c>
      <c r="AG93" s="136" t="s">
        <v>19</v>
      </c>
      <c r="AH93" s="136" t="s">
        <v>20</v>
      </c>
      <c r="AI93" s="136" t="s">
        <v>21</v>
      </c>
      <c r="AJ93" s="136" t="s">
        <v>22</v>
      </c>
      <c r="AK93" s="136" t="s">
        <v>0</v>
      </c>
      <c r="AL93" s="136" t="s">
        <v>19</v>
      </c>
      <c r="AM93" s="136" t="s">
        <v>20</v>
      </c>
      <c r="AN93" s="136" t="s">
        <v>21</v>
      </c>
      <c r="AO93" s="136" t="s">
        <v>22</v>
      </c>
      <c r="AP93" s="136" t="s">
        <v>0</v>
      </c>
      <c r="AQ93" s="136" t="s">
        <v>19</v>
      </c>
      <c r="AR93" s="136" t="s">
        <v>20</v>
      </c>
      <c r="AS93" s="136" t="s">
        <v>21</v>
      </c>
      <c r="AT93" s="136" t="s">
        <v>22</v>
      </c>
      <c r="AU93" s="136" t="s">
        <v>0</v>
      </c>
      <c r="AV93" s="136" t="s">
        <v>19</v>
      </c>
      <c r="AW93" s="136" t="s">
        <v>20</v>
      </c>
      <c r="AX93" s="136" t="s">
        <v>21</v>
      </c>
      <c r="AY93" s="136" t="s">
        <v>22</v>
      </c>
      <c r="AZ93" s="136" t="s">
        <v>0</v>
      </c>
      <c r="BA93" s="136" t="s">
        <v>19</v>
      </c>
      <c r="BB93" s="136" t="s">
        <v>20</v>
      </c>
      <c r="BC93" s="136" t="s">
        <v>21</v>
      </c>
      <c r="BD93" s="136" t="s">
        <v>22</v>
      </c>
      <c r="BE93" s="136" t="s">
        <v>0</v>
      </c>
      <c r="BF93" s="136" t="s">
        <v>19</v>
      </c>
      <c r="BG93" s="136" t="s">
        <v>20</v>
      </c>
      <c r="BH93" s="136" t="s">
        <v>21</v>
      </c>
      <c r="BI93" s="136" t="s">
        <v>22</v>
      </c>
      <c r="BJ93" s="136" t="s">
        <v>0</v>
      </c>
      <c r="BK93" s="136" t="s">
        <v>19</v>
      </c>
      <c r="BL93" s="136" t="s">
        <v>20</v>
      </c>
      <c r="BM93" s="136" t="s">
        <v>21</v>
      </c>
      <c r="BN93" s="136" t="s">
        <v>22</v>
      </c>
      <c r="BO93" s="136" t="s">
        <v>0</v>
      </c>
      <c r="BP93" s="131"/>
      <c r="BQ93" s="131"/>
    </row>
    <row r="94" spans="1:77" s="141" customFormat="1" ht="15" customHeight="1" thickBot="1" x14ac:dyDescent="0.3">
      <c r="A94" s="283" t="s">
        <v>89</v>
      </c>
      <c r="B94" s="230"/>
      <c r="C94" s="235">
        <f>SUM(C95:C102)</f>
        <v>981464.34</v>
      </c>
      <c r="D94" s="235">
        <f t="shared" ref="D94:F94" si="587">SUM(D95:D102)</f>
        <v>0</v>
      </c>
      <c r="E94" s="235">
        <f t="shared" si="587"/>
        <v>0</v>
      </c>
      <c r="F94" s="235">
        <f t="shared" si="587"/>
        <v>0</v>
      </c>
      <c r="G94" s="235">
        <f>SUM(G95:G102)</f>
        <v>981464.34</v>
      </c>
      <c r="H94" s="235">
        <f t="shared" ref="H94:AA94" si="588">SUM(H95:H102)</f>
        <v>0</v>
      </c>
      <c r="I94" s="235">
        <f t="shared" si="588"/>
        <v>7772</v>
      </c>
      <c r="J94" s="235">
        <f t="shared" si="588"/>
        <v>0</v>
      </c>
      <c r="K94" s="235">
        <f t="shared" si="588"/>
        <v>0</v>
      </c>
      <c r="L94" s="235">
        <f t="shared" si="588"/>
        <v>7772</v>
      </c>
      <c r="M94" s="235">
        <f t="shared" si="588"/>
        <v>0</v>
      </c>
      <c r="N94" s="235">
        <f t="shared" si="588"/>
        <v>7772</v>
      </c>
      <c r="O94" s="235">
        <f t="shared" si="588"/>
        <v>0</v>
      </c>
      <c r="P94" s="235">
        <f t="shared" si="588"/>
        <v>0</v>
      </c>
      <c r="Q94" s="235">
        <f t="shared" si="588"/>
        <v>7772</v>
      </c>
      <c r="R94" s="235">
        <f t="shared" si="588"/>
        <v>0</v>
      </c>
      <c r="S94" s="235">
        <f t="shared" si="588"/>
        <v>0</v>
      </c>
      <c r="T94" s="235">
        <f t="shared" si="588"/>
        <v>0</v>
      </c>
      <c r="U94" s="235">
        <f t="shared" si="588"/>
        <v>0</v>
      </c>
      <c r="V94" s="235">
        <f t="shared" si="588"/>
        <v>0</v>
      </c>
      <c r="W94" s="235">
        <f t="shared" si="588"/>
        <v>0</v>
      </c>
      <c r="X94" s="235">
        <f t="shared" si="588"/>
        <v>0</v>
      </c>
      <c r="Y94" s="235">
        <f t="shared" si="588"/>
        <v>0</v>
      </c>
      <c r="Z94" s="235">
        <f t="shared" si="588"/>
        <v>0</v>
      </c>
      <c r="AA94" s="235">
        <f t="shared" si="588"/>
        <v>0</v>
      </c>
      <c r="AB94" s="235">
        <f>SUM(AB95:AB102)</f>
        <v>381206.58999999997</v>
      </c>
      <c r="AC94" s="235">
        <f t="shared" ref="AC94:BO94" si="589">SUM(AC95:AC102)</f>
        <v>22772</v>
      </c>
      <c r="AD94" s="235">
        <f t="shared" si="589"/>
        <v>0</v>
      </c>
      <c r="AE94" s="235">
        <f t="shared" si="589"/>
        <v>0</v>
      </c>
      <c r="AF94" s="235">
        <f t="shared" si="589"/>
        <v>403978.59</v>
      </c>
      <c r="AG94" s="235">
        <f t="shared" si="589"/>
        <v>1081815.2799999998</v>
      </c>
      <c r="AH94" s="235">
        <f t="shared" si="589"/>
        <v>15000</v>
      </c>
      <c r="AI94" s="235">
        <f t="shared" si="589"/>
        <v>0</v>
      </c>
      <c r="AJ94" s="235">
        <f t="shared" si="589"/>
        <v>0</v>
      </c>
      <c r="AK94" s="235">
        <f>SUM(AK95:AK102)</f>
        <v>1096815.2799999998</v>
      </c>
      <c r="AL94" s="235">
        <f t="shared" si="589"/>
        <v>280855.65000000002</v>
      </c>
      <c r="AM94" s="235">
        <f t="shared" si="589"/>
        <v>7772</v>
      </c>
      <c r="AN94" s="235">
        <f t="shared" si="589"/>
        <v>0</v>
      </c>
      <c r="AO94" s="235">
        <f t="shared" si="589"/>
        <v>0</v>
      </c>
      <c r="AP94" s="235">
        <f t="shared" si="589"/>
        <v>288627.65000000002</v>
      </c>
      <c r="AQ94" s="235">
        <f t="shared" si="589"/>
        <v>280855.64999999997</v>
      </c>
      <c r="AR94" s="235">
        <f t="shared" si="589"/>
        <v>7772</v>
      </c>
      <c r="AS94" s="235">
        <f t="shared" si="589"/>
        <v>0</v>
      </c>
      <c r="AT94" s="235">
        <f t="shared" si="589"/>
        <v>0</v>
      </c>
      <c r="AU94" s="235">
        <f t="shared" si="589"/>
        <v>288627.64999999997</v>
      </c>
      <c r="AV94" s="235">
        <f t="shared" si="589"/>
        <v>280855.64999999997</v>
      </c>
      <c r="AW94" s="235">
        <f t="shared" si="589"/>
        <v>7772</v>
      </c>
      <c r="AX94" s="235">
        <f t="shared" si="589"/>
        <v>0</v>
      </c>
      <c r="AY94" s="235">
        <f t="shared" si="589"/>
        <v>0</v>
      </c>
      <c r="AZ94" s="235">
        <f t="shared" si="589"/>
        <v>288627.64999999997</v>
      </c>
      <c r="BA94" s="235">
        <f t="shared" si="589"/>
        <v>393565.89999999997</v>
      </c>
      <c r="BB94" s="235">
        <f t="shared" si="589"/>
        <v>7772</v>
      </c>
      <c r="BC94" s="235">
        <f t="shared" si="589"/>
        <v>0</v>
      </c>
      <c r="BD94" s="235">
        <f t="shared" si="589"/>
        <v>0</v>
      </c>
      <c r="BE94" s="235">
        <f t="shared" si="589"/>
        <v>401337.89999999997</v>
      </c>
      <c r="BF94" s="235">
        <f t="shared" si="589"/>
        <v>393565.89999999997</v>
      </c>
      <c r="BG94" s="235">
        <f t="shared" si="589"/>
        <v>7772</v>
      </c>
      <c r="BH94" s="235">
        <f t="shared" si="589"/>
        <v>0</v>
      </c>
      <c r="BI94" s="235">
        <f t="shared" si="589"/>
        <v>0</v>
      </c>
      <c r="BJ94" s="235">
        <f t="shared" si="589"/>
        <v>401337.89999999997</v>
      </c>
      <c r="BK94" s="235">
        <f>SUM(BK95:BK102)</f>
        <v>0</v>
      </c>
      <c r="BL94" s="235">
        <f t="shared" si="589"/>
        <v>0</v>
      </c>
      <c r="BM94" s="235">
        <f t="shared" si="589"/>
        <v>0</v>
      </c>
      <c r="BN94" s="235">
        <f t="shared" si="589"/>
        <v>0</v>
      </c>
      <c r="BO94" s="236">
        <f t="shared" si="589"/>
        <v>0</v>
      </c>
      <c r="BP94" s="24"/>
      <c r="BQ94" s="24"/>
    </row>
    <row r="95" spans="1:77" s="141" customFormat="1" ht="14.25" x14ac:dyDescent="0.25">
      <c r="A95" s="279"/>
      <c r="B95" s="234" t="s">
        <v>31</v>
      </c>
      <c r="C95" s="205">
        <v>30766</v>
      </c>
      <c r="D95" s="205"/>
      <c r="E95" s="205"/>
      <c r="F95" s="205">
        <v>0</v>
      </c>
      <c r="G95" s="138">
        <f t="shared" ref="G95:G121" si="590">SUM(C95:F95)</f>
        <v>30766</v>
      </c>
      <c r="H95" s="138"/>
      <c r="I95" s="138"/>
      <c r="J95" s="138"/>
      <c r="K95" s="138"/>
      <c r="L95" s="138">
        <f>SUM(H95:K95)</f>
        <v>0</v>
      </c>
      <c r="M95" s="138"/>
      <c r="N95" s="138"/>
      <c r="O95" s="138"/>
      <c r="P95" s="138"/>
      <c r="Q95" s="138">
        <f>SUM(M95:P95)</f>
        <v>0</v>
      </c>
      <c r="R95" s="138"/>
      <c r="S95" s="138"/>
      <c r="T95" s="138"/>
      <c r="U95" s="138"/>
      <c r="V95" s="138">
        <f>SUM(R95:U95)</f>
        <v>0</v>
      </c>
      <c r="W95" s="138"/>
      <c r="X95" s="138"/>
      <c r="Y95" s="138"/>
      <c r="Z95" s="138"/>
      <c r="AA95" s="138">
        <f>SUM(W95:Z95)</f>
        <v>0</v>
      </c>
      <c r="AB95" s="139">
        <v>132</v>
      </c>
      <c r="AC95" s="138">
        <v>0</v>
      </c>
      <c r="AD95" s="138">
        <v>0</v>
      </c>
      <c r="AE95" s="138"/>
      <c r="AF95" s="138">
        <f>SUM(AB95:AE95)</f>
        <v>132</v>
      </c>
      <c r="AG95" s="139">
        <v>358</v>
      </c>
      <c r="AH95" s="138">
        <v>0</v>
      </c>
      <c r="AI95" s="138"/>
      <c r="AJ95" s="138"/>
      <c r="AK95" s="138">
        <f>SUM(AG95:AJ95)</f>
        <v>358</v>
      </c>
      <c r="AL95" s="15">
        <f>C95+H95-M95+R95-W95+AB95-AG95</f>
        <v>30540</v>
      </c>
      <c r="AM95" s="15">
        <f t="shared" ref="AM95:AO95" si="591">D95+I95-N95+S95-X95+AC95-AH95</f>
        <v>0</v>
      </c>
      <c r="AN95" s="15">
        <f t="shared" si="591"/>
        <v>0</v>
      </c>
      <c r="AO95" s="139">
        <f t="shared" si="591"/>
        <v>0</v>
      </c>
      <c r="AP95" s="140">
        <f>SUM(AL95:AO95)</f>
        <v>30540</v>
      </c>
      <c r="AQ95" s="15">
        <v>30540</v>
      </c>
      <c r="AR95" s="15">
        <v>0</v>
      </c>
      <c r="AS95" s="15">
        <v>0</v>
      </c>
      <c r="AT95" s="22">
        <v>0</v>
      </c>
      <c r="AU95" s="140">
        <f>SUM(AQ95:AT95)</f>
        <v>30540</v>
      </c>
      <c r="AV95" s="15">
        <v>30540</v>
      </c>
      <c r="AW95" s="15">
        <v>0</v>
      </c>
      <c r="AX95" s="15">
        <v>0</v>
      </c>
      <c r="AY95" s="22">
        <v>0</v>
      </c>
      <c r="AZ95" s="140">
        <f>SUM(AV95:AY95)</f>
        <v>30540</v>
      </c>
      <c r="BA95" s="15">
        <v>30540</v>
      </c>
      <c r="BB95" s="15">
        <v>0</v>
      </c>
      <c r="BC95" s="15">
        <v>0</v>
      </c>
      <c r="BD95" s="22">
        <v>0</v>
      </c>
      <c r="BE95" s="140">
        <f>SUM(BA95:BD95)</f>
        <v>30540</v>
      </c>
      <c r="BF95" s="15">
        <v>30540</v>
      </c>
      <c r="BG95" s="15">
        <v>0</v>
      </c>
      <c r="BH95" s="15">
        <v>0</v>
      </c>
      <c r="BI95" s="22">
        <v>0</v>
      </c>
      <c r="BJ95" s="140">
        <f>SUM(BF95:BI95)</f>
        <v>30540</v>
      </c>
      <c r="BK95" s="15">
        <f>AL95-AV95</f>
        <v>0</v>
      </c>
      <c r="BL95" s="15">
        <f t="shared" ref="BL95:BL102" si="592">AM95-AW95</f>
        <v>0</v>
      </c>
      <c r="BM95" s="15">
        <f t="shared" ref="BM95:BM102" si="593">AN95-AX95</f>
        <v>0</v>
      </c>
      <c r="BN95" s="15">
        <f t="shared" ref="BN95:BN102" si="594">AO95-BD95</f>
        <v>0</v>
      </c>
      <c r="BO95" s="15">
        <f>SUM(BK95:BN95)</f>
        <v>0</v>
      </c>
      <c r="BP95" s="24"/>
      <c r="BQ95" s="24"/>
    </row>
    <row r="96" spans="1:77" s="141" customFormat="1" ht="14.25" x14ac:dyDescent="0.25">
      <c r="A96" s="279"/>
      <c r="B96" s="19" t="s">
        <v>32</v>
      </c>
      <c r="C96" s="50">
        <v>50267.240000000005</v>
      </c>
      <c r="D96" s="50"/>
      <c r="E96" s="50"/>
      <c r="F96" s="50"/>
      <c r="G96" s="138">
        <f t="shared" si="590"/>
        <v>50267.240000000005</v>
      </c>
      <c r="H96" s="138"/>
      <c r="I96" s="138"/>
      <c r="J96" s="138"/>
      <c r="K96" s="138"/>
      <c r="L96" s="138">
        <f t="shared" ref="L96:L121" si="595">SUM(H96:K96)</f>
        <v>0</v>
      </c>
      <c r="M96" s="138"/>
      <c r="N96" s="138"/>
      <c r="O96" s="138"/>
      <c r="P96" s="138"/>
      <c r="Q96" s="138">
        <f t="shared" ref="Q96:Q100" si="596">SUM(M96:P96)</f>
        <v>0</v>
      </c>
      <c r="R96" s="138"/>
      <c r="S96" s="138"/>
      <c r="T96" s="138"/>
      <c r="U96" s="138"/>
      <c r="V96" s="138">
        <f t="shared" ref="V96:V102" si="597">SUM(R96:U96)</f>
        <v>0</v>
      </c>
      <c r="W96" s="138"/>
      <c r="X96" s="138"/>
      <c r="Y96" s="138"/>
      <c r="Z96" s="138"/>
      <c r="AA96" s="138">
        <f t="shared" ref="AA96:AA102" si="598">SUM(W96:Z96)</f>
        <v>0</v>
      </c>
      <c r="AB96" s="142">
        <v>0</v>
      </c>
      <c r="AC96" s="142">
        <v>0</v>
      </c>
      <c r="AD96" s="142">
        <v>0</v>
      </c>
      <c r="AE96" s="142"/>
      <c r="AF96" s="138">
        <f t="shared" ref="AF96" si="599">SUM(AB96:AE96)</f>
        <v>0</v>
      </c>
      <c r="AG96" s="143">
        <v>50267.240000000005</v>
      </c>
      <c r="AH96" s="143">
        <v>0</v>
      </c>
      <c r="AI96" s="143"/>
      <c r="AJ96" s="142"/>
      <c r="AK96" s="138">
        <f>SUM(AG96:AJ96)</f>
        <v>50267.240000000005</v>
      </c>
      <c r="AL96" s="15">
        <f t="shared" ref="AL96:AL102" si="600">C96+H96-M96+R96-W96+AB96-AG96</f>
        <v>0</v>
      </c>
      <c r="AM96" s="15">
        <f t="shared" ref="AM96:AM102" si="601">D96+I96-N96+S96-X96+AC96-AH96</f>
        <v>0</v>
      </c>
      <c r="AN96" s="15">
        <f t="shared" ref="AN96:AN102" si="602">E96+J96-O96+T96-Y96+AD96-AI96</f>
        <v>0</v>
      </c>
      <c r="AO96" s="139">
        <f t="shared" ref="AO96:AO102" si="603">F96+K96-P96+U96-Z96+AE96-AJ96</f>
        <v>0</v>
      </c>
      <c r="AP96" s="140">
        <f t="shared" ref="AP96:AP102" si="604">SUM(AL96:AO96)</f>
        <v>0</v>
      </c>
      <c r="AQ96" s="15">
        <v>0</v>
      </c>
      <c r="AR96" s="15">
        <v>0</v>
      </c>
      <c r="AS96" s="15">
        <v>0</v>
      </c>
      <c r="AT96" s="15">
        <v>0</v>
      </c>
      <c r="AU96" s="140">
        <f t="shared" ref="AU96:AU100" si="605">SUM(AQ96:AT96)</f>
        <v>0</v>
      </c>
      <c r="AV96" s="15">
        <v>0</v>
      </c>
      <c r="AW96" s="15">
        <v>0</v>
      </c>
      <c r="AX96" s="15">
        <v>0</v>
      </c>
      <c r="AY96" s="15">
        <v>0</v>
      </c>
      <c r="AZ96" s="140">
        <f t="shared" ref="AZ96:AZ102" si="606">SUM(AV96:AY96)</f>
        <v>0</v>
      </c>
      <c r="BA96" s="15">
        <v>0</v>
      </c>
      <c r="BB96" s="15">
        <v>0</v>
      </c>
      <c r="BC96" s="15">
        <v>0</v>
      </c>
      <c r="BD96" s="15">
        <v>0</v>
      </c>
      <c r="BE96" s="140">
        <f t="shared" ref="BE96:BE102" si="607">SUM(BA96:BD96)</f>
        <v>0</v>
      </c>
      <c r="BF96" s="15">
        <v>0</v>
      </c>
      <c r="BG96" s="15">
        <v>0</v>
      </c>
      <c r="BH96" s="15">
        <v>0</v>
      </c>
      <c r="BI96" s="15">
        <v>0</v>
      </c>
      <c r="BJ96" s="140">
        <f t="shared" ref="BJ96:BJ102" si="608">SUM(BF96:BI96)</f>
        <v>0</v>
      </c>
      <c r="BK96" s="15">
        <f t="shared" ref="BK96:BK102" si="609">AL96-AV96</f>
        <v>0</v>
      </c>
      <c r="BL96" s="15">
        <f t="shared" si="592"/>
        <v>0</v>
      </c>
      <c r="BM96" s="15">
        <f t="shared" si="593"/>
        <v>0</v>
      </c>
      <c r="BN96" s="15">
        <f t="shared" si="594"/>
        <v>0</v>
      </c>
      <c r="BO96" s="15">
        <f t="shared" ref="BO96:BO102" si="610">SUM(BK96:BN96)</f>
        <v>0</v>
      </c>
      <c r="BP96" s="24"/>
      <c r="BQ96" s="24"/>
    </row>
    <row r="97" spans="1:70" s="141" customFormat="1" ht="28.5" x14ac:dyDescent="0.25">
      <c r="A97" s="279"/>
      <c r="B97" s="19" t="s">
        <v>44</v>
      </c>
      <c r="C97" s="50">
        <v>326265.05</v>
      </c>
      <c r="D97" s="50"/>
      <c r="E97" s="50"/>
      <c r="F97" s="50"/>
      <c r="G97" s="138">
        <f t="shared" si="590"/>
        <v>326265.05</v>
      </c>
      <c r="H97" s="138"/>
      <c r="I97" s="138"/>
      <c r="J97" s="138"/>
      <c r="K97" s="138"/>
      <c r="L97" s="138">
        <f t="shared" si="595"/>
        <v>0</v>
      </c>
      <c r="M97" s="138"/>
      <c r="N97" s="138"/>
      <c r="O97" s="138"/>
      <c r="P97" s="138"/>
      <c r="Q97" s="138">
        <f t="shared" si="596"/>
        <v>0</v>
      </c>
      <c r="R97" s="138"/>
      <c r="S97" s="138"/>
      <c r="T97" s="138"/>
      <c r="U97" s="138"/>
      <c r="V97" s="138">
        <f t="shared" si="597"/>
        <v>0</v>
      </c>
      <c r="W97" s="138"/>
      <c r="X97" s="138"/>
      <c r="Y97" s="138"/>
      <c r="Z97" s="138"/>
      <c r="AA97" s="138">
        <f t="shared" si="598"/>
        <v>0</v>
      </c>
      <c r="AB97" s="144">
        <v>255930.4</v>
      </c>
      <c r="AC97" s="144">
        <v>0</v>
      </c>
      <c r="AD97" s="144">
        <v>0</v>
      </c>
      <c r="AE97" s="144"/>
      <c r="AF97" s="138">
        <f>SUM(AB97:AE97)</f>
        <v>255930.4</v>
      </c>
      <c r="AG97" s="144">
        <v>475552.70999999996</v>
      </c>
      <c r="AH97" s="144">
        <v>0</v>
      </c>
      <c r="AI97" s="144"/>
      <c r="AJ97" s="144"/>
      <c r="AK97" s="138">
        <f>SUM(AG97:AJ97)</f>
        <v>475552.70999999996</v>
      </c>
      <c r="AL97" s="15">
        <f t="shared" si="600"/>
        <v>106642.73999999999</v>
      </c>
      <c r="AM97" s="15">
        <f t="shared" si="601"/>
        <v>0</v>
      </c>
      <c r="AN97" s="15">
        <f t="shared" si="602"/>
        <v>0</v>
      </c>
      <c r="AO97" s="139">
        <f t="shared" si="603"/>
        <v>0</v>
      </c>
      <c r="AP97" s="140">
        <f t="shared" si="604"/>
        <v>106642.73999999999</v>
      </c>
      <c r="AQ97" s="15">
        <v>106642.74</v>
      </c>
      <c r="AR97" s="15">
        <v>0</v>
      </c>
      <c r="AS97" s="15">
        <v>0</v>
      </c>
      <c r="AT97" s="15">
        <v>0</v>
      </c>
      <c r="AU97" s="140">
        <f t="shared" si="605"/>
        <v>106642.74</v>
      </c>
      <c r="AV97" s="15">
        <v>106642.74</v>
      </c>
      <c r="AW97" s="15">
        <v>0</v>
      </c>
      <c r="AX97" s="15">
        <v>0</v>
      </c>
      <c r="AY97" s="15">
        <v>0</v>
      </c>
      <c r="AZ97" s="140">
        <f t="shared" si="606"/>
        <v>106642.74</v>
      </c>
      <c r="BA97" s="15">
        <v>106642.74</v>
      </c>
      <c r="BB97" s="15">
        <v>0</v>
      </c>
      <c r="BC97" s="15">
        <v>0</v>
      </c>
      <c r="BD97" s="15">
        <v>0</v>
      </c>
      <c r="BE97" s="140">
        <f t="shared" si="607"/>
        <v>106642.74</v>
      </c>
      <c r="BF97" s="15">
        <v>106642.74</v>
      </c>
      <c r="BG97" s="15">
        <v>0</v>
      </c>
      <c r="BH97" s="15">
        <v>0</v>
      </c>
      <c r="BI97" s="15">
        <v>0</v>
      </c>
      <c r="BJ97" s="140">
        <f t="shared" si="608"/>
        <v>106642.74</v>
      </c>
      <c r="BK97" s="15">
        <f t="shared" si="609"/>
        <v>0</v>
      </c>
      <c r="BL97" s="15">
        <f t="shared" si="592"/>
        <v>0</v>
      </c>
      <c r="BM97" s="15">
        <f t="shared" si="593"/>
        <v>0</v>
      </c>
      <c r="BN97" s="15">
        <f t="shared" si="594"/>
        <v>0</v>
      </c>
      <c r="BO97" s="15">
        <f t="shared" si="610"/>
        <v>0</v>
      </c>
      <c r="BP97" s="24"/>
      <c r="BQ97" s="24"/>
    </row>
    <row r="98" spans="1:70" s="141" customFormat="1" ht="28.5" x14ac:dyDescent="0.25">
      <c r="A98" s="279"/>
      <c r="B98" s="19" t="s">
        <v>50</v>
      </c>
      <c r="C98" s="50">
        <v>9000</v>
      </c>
      <c r="D98" s="50"/>
      <c r="E98" s="50"/>
      <c r="F98" s="50"/>
      <c r="G98" s="138">
        <f t="shared" si="590"/>
        <v>9000</v>
      </c>
      <c r="H98" s="138"/>
      <c r="I98" s="138"/>
      <c r="J98" s="138"/>
      <c r="K98" s="138"/>
      <c r="L98" s="138">
        <f t="shared" si="595"/>
        <v>0</v>
      </c>
      <c r="M98" s="138"/>
      <c r="N98" s="138"/>
      <c r="O98" s="138"/>
      <c r="P98" s="138"/>
      <c r="Q98" s="138">
        <f t="shared" si="596"/>
        <v>0</v>
      </c>
      <c r="R98" s="138"/>
      <c r="S98" s="138"/>
      <c r="T98" s="138"/>
      <c r="U98" s="138"/>
      <c r="V98" s="138">
        <f t="shared" si="597"/>
        <v>0</v>
      </c>
      <c r="W98" s="138"/>
      <c r="X98" s="138"/>
      <c r="Y98" s="138"/>
      <c r="Z98" s="138"/>
      <c r="AA98" s="138">
        <f t="shared" si="598"/>
        <v>0</v>
      </c>
      <c r="AB98" s="144">
        <v>2030</v>
      </c>
      <c r="AC98" s="144">
        <v>0</v>
      </c>
      <c r="AD98" s="144">
        <v>0</v>
      </c>
      <c r="AE98" s="144"/>
      <c r="AF98" s="138">
        <f t="shared" ref="AF98:AF102" si="611">SUM(AB98:AE98)</f>
        <v>2030</v>
      </c>
      <c r="AG98" s="144">
        <v>50.009999999999991</v>
      </c>
      <c r="AH98" s="144">
        <v>0</v>
      </c>
      <c r="AI98" s="144"/>
      <c r="AJ98" s="144"/>
      <c r="AK98" s="138">
        <f t="shared" ref="AK98:AK100" si="612">SUM(AG98:AJ98)</f>
        <v>50.009999999999991</v>
      </c>
      <c r="AL98" s="15">
        <f t="shared" si="600"/>
        <v>10979.99</v>
      </c>
      <c r="AM98" s="15">
        <f t="shared" si="601"/>
        <v>0</v>
      </c>
      <c r="AN98" s="15">
        <f t="shared" si="602"/>
        <v>0</v>
      </c>
      <c r="AO98" s="139">
        <f t="shared" si="603"/>
        <v>0</v>
      </c>
      <c r="AP98" s="140">
        <f t="shared" si="604"/>
        <v>10979.99</v>
      </c>
      <c r="AQ98" s="15">
        <v>10979.99</v>
      </c>
      <c r="AR98" s="15">
        <v>0</v>
      </c>
      <c r="AS98" s="15">
        <v>0</v>
      </c>
      <c r="AT98" s="15">
        <v>0</v>
      </c>
      <c r="AU98" s="140">
        <f t="shared" si="605"/>
        <v>10979.99</v>
      </c>
      <c r="AV98" s="15">
        <v>10979.99</v>
      </c>
      <c r="AW98" s="15">
        <v>0</v>
      </c>
      <c r="AX98" s="15">
        <v>0</v>
      </c>
      <c r="AY98" s="15">
        <v>0</v>
      </c>
      <c r="AZ98" s="140">
        <f t="shared" si="606"/>
        <v>10979.99</v>
      </c>
      <c r="BA98" s="15">
        <v>10979.99</v>
      </c>
      <c r="BB98" s="15">
        <v>0</v>
      </c>
      <c r="BC98" s="15">
        <v>0</v>
      </c>
      <c r="BD98" s="15">
        <v>0</v>
      </c>
      <c r="BE98" s="140">
        <f t="shared" si="607"/>
        <v>10979.99</v>
      </c>
      <c r="BF98" s="15">
        <v>10979.99</v>
      </c>
      <c r="BG98" s="15">
        <v>0</v>
      </c>
      <c r="BH98" s="15">
        <v>0</v>
      </c>
      <c r="BI98" s="15">
        <v>0</v>
      </c>
      <c r="BJ98" s="140">
        <f t="shared" si="608"/>
        <v>10979.99</v>
      </c>
      <c r="BK98" s="15">
        <f t="shared" si="609"/>
        <v>0</v>
      </c>
      <c r="BL98" s="15">
        <f t="shared" si="592"/>
        <v>0</v>
      </c>
      <c r="BM98" s="15">
        <f t="shared" si="593"/>
        <v>0</v>
      </c>
      <c r="BN98" s="15">
        <f t="shared" si="594"/>
        <v>0</v>
      </c>
      <c r="BO98" s="15">
        <f t="shared" si="610"/>
        <v>0</v>
      </c>
      <c r="BP98" s="24"/>
      <c r="BQ98" s="24"/>
    </row>
    <row r="99" spans="1:70" s="141" customFormat="1" ht="14.25" x14ac:dyDescent="0.25">
      <c r="A99" s="279"/>
      <c r="B99" s="19" t="s">
        <v>33</v>
      </c>
      <c r="C99" s="50">
        <v>7740.2</v>
      </c>
      <c r="D99" s="50"/>
      <c r="E99" s="50"/>
      <c r="F99" s="50"/>
      <c r="G99" s="138">
        <f t="shared" si="590"/>
        <v>7740.2</v>
      </c>
      <c r="H99" s="138"/>
      <c r="I99" s="138"/>
      <c r="J99" s="138"/>
      <c r="K99" s="138"/>
      <c r="L99" s="138">
        <f t="shared" si="595"/>
        <v>0</v>
      </c>
      <c r="M99" s="138"/>
      <c r="N99" s="138"/>
      <c r="O99" s="138"/>
      <c r="P99" s="138"/>
      <c r="Q99" s="138">
        <f t="shared" si="596"/>
        <v>0</v>
      </c>
      <c r="R99" s="138"/>
      <c r="S99" s="138"/>
      <c r="T99" s="138"/>
      <c r="U99" s="138"/>
      <c r="V99" s="138">
        <f t="shared" si="597"/>
        <v>0</v>
      </c>
      <c r="W99" s="138"/>
      <c r="X99" s="138"/>
      <c r="Y99" s="138"/>
      <c r="Z99" s="138"/>
      <c r="AA99" s="138">
        <f t="shared" si="598"/>
        <v>0</v>
      </c>
      <c r="AB99" s="144">
        <v>0</v>
      </c>
      <c r="AC99" s="144">
        <v>0</v>
      </c>
      <c r="AD99" s="144">
        <v>0</v>
      </c>
      <c r="AE99" s="144"/>
      <c r="AF99" s="138">
        <f t="shared" si="611"/>
        <v>0</v>
      </c>
      <c r="AG99" s="144">
        <v>1.08</v>
      </c>
      <c r="AH99" s="144">
        <v>0</v>
      </c>
      <c r="AI99" s="144"/>
      <c r="AJ99" s="144"/>
      <c r="AK99" s="138">
        <f t="shared" si="612"/>
        <v>1.08</v>
      </c>
      <c r="AL99" s="15">
        <f t="shared" si="600"/>
        <v>7739.12</v>
      </c>
      <c r="AM99" s="15">
        <f t="shared" si="601"/>
        <v>0</v>
      </c>
      <c r="AN99" s="15">
        <f t="shared" si="602"/>
        <v>0</v>
      </c>
      <c r="AO99" s="139">
        <f t="shared" si="603"/>
        <v>0</v>
      </c>
      <c r="AP99" s="140">
        <f t="shared" si="604"/>
        <v>7739.12</v>
      </c>
      <c r="AQ99" s="15">
        <v>7739.12</v>
      </c>
      <c r="AR99" s="15">
        <v>0</v>
      </c>
      <c r="AS99" s="15">
        <v>0</v>
      </c>
      <c r="AT99" s="15">
        <v>0</v>
      </c>
      <c r="AU99" s="140">
        <f t="shared" si="605"/>
        <v>7739.12</v>
      </c>
      <c r="AV99" s="15">
        <v>7739.12</v>
      </c>
      <c r="AW99" s="15">
        <v>0</v>
      </c>
      <c r="AX99" s="15">
        <v>0</v>
      </c>
      <c r="AY99" s="15">
        <v>0</v>
      </c>
      <c r="AZ99" s="140">
        <f t="shared" si="606"/>
        <v>7739.12</v>
      </c>
      <c r="BA99" s="15">
        <v>7739.12</v>
      </c>
      <c r="BB99" s="15">
        <v>0</v>
      </c>
      <c r="BC99" s="15">
        <v>0</v>
      </c>
      <c r="BD99" s="15">
        <v>0</v>
      </c>
      <c r="BE99" s="140">
        <f t="shared" si="607"/>
        <v>7739.12</v>
      </c>
      <c r="BF99" s="15">
        <v>7739.12</v>
      </c>
      <c r="BG99" s="15">
        <v>0</v>
      </c>
      <c r="BH99" s="15">
        <v>0</v>
      </c>
      <c r="BI99" s="15">
        <v>0</v>
      </c>
      <c r="BJ99" s="140">
        <f t="shared" si="608"/>
        <v>7739.12</v>
      </c>
      <c r="BK99" s="15">
        <f t="shared" si="609"/>
        <v>0</v>
      </c>
      <c r="BL99" s="15">
        <f t="shared" si="592"/>
        <v>0</v>
      </c>
      <c r="BM99" s="15">
        <f t="shared" si="593"/>
        <v>0</v>
      </c>
      <c r="BN99" s="15">
        <f t="shared" si="594"/>
        <v>0</v>
      </c>
      <c r="BO99" s="15">
        <f t="shared" si="610"/>
        <v>0</v>
      </c>
      <c r="BP99" s="24"/>
      <c r="BQ99" s="24"/>
    </row>
    <row r="100" spans="1:70" s="141" customFormat="1" ht="42.75" x14ac:dyDescent="0.25">
      <c r="A100" s="279"/>
      <c r="B100" s="19" t="s">
        <v>56</v>
      </c>
      <c r="C100" s="50">
        <v>15452</v>
      </c>
      <c r="D100" s="50"/>
      <c r="E100" s="50"/>
      <c r="F100" s="50"/>
      <c r="G100" s="138">
        <f t="shared" si="590"/>
        <v>15452</v>
      </c>
      <c r="H100" s="138"/>
      <c r="I100" s="138"/>
      <c r="J100" s="138"/>
      <c r="K100" s="138"/>
      <c r="L100" s="138">
        <f t="shared" si="595"/>
        <v>0</v>
      </c>
      <c r="M100" s="138"/>
      <c r="N100" s="138"/>
      <c r="O100" s="138"/>
      <c r="P100" s="138"/>
      <c r="Q100" s="138">
        <f t="shared" si="596"/>
        <v>0</v>
      </c>
      <c r="R100" s="138"/>
      <c r="S100" s="138"/>
      <c r="T100" s="138"/>
      <c r="U100" s="138"/>
      <c r="V100" s="138">
        <f t="shared" si="597"/>
        <v>0</v>
      </c>
      <c r="W100" s="138"/>
      <c r="X100" s="138"/>
      <c r="Y100" s="138"/>
      <c r="Z100" s="138"/>
      <c r="AA100" s="138">
        <f t="shared" si="598"/>
        <v>0</v>
      </c>
      <c r="AB100" s="144">
        <v>1136</v>
      </c>
      <c r="AC100" s="144">
        <v>0</v>
      </c>
      <c r="AD100" s="144">
        <v>0</v>
      </c>
      <c r="AE100" s="144"/>
      <c r="AF100" s="138">
        <f t="shared" si="611"/>
        <v>1136</v>
      </c>
      <c r="AG100" s="144">
        <v>341</v>
      </c>
      <c r="AH100" s="144">
        <v>0</v>
      </c>
      <c r="AI100" s="144"/>
      <c r="AJ100" s="144"/>
      <c r="AK100" s="138">
        <f t="shared" si="612"/>
        <v>341</v>
      </c>
      <c r="AL100" s="15">
        <f t="shared" si="600"/>
        <v>16247</v>
      </c>
      <c r="AM100" s="15">
        <f t="shared" si="601"/>
        <v>0</v>
      </c>
      <c r="AN100" s="15">
        <f t="shared" si="602"/>
        <v>0</v>
      </c>
      <c r="AO100" s="139">
        <f t="shared" si="603"/>
        <v>0</v>
      </c>
      <c r="AP100" s="140">
        <f t="shared" si="604"/>
        <v>16247</v>
      </c>
      <c r="AQ100" s="15">
        <v>16247</v>
      </c>
      <c r="AR100" s="15">
        <v>0</v>
      </c>
      <c r="AS100" s="15">
        <v>0</v>
      </c>
      <c r="AT100" s="15">
        <v>0</v>
      </c>
      <c r="AU100" s="140">
        <f t="shared" si="605"/>
        <v>16247</v>
      </c>
      <c r="AV100" s="15">
        <v>16247</v>
      </c>
      <c r="AW100" s="15">
        <v>0</v>
      </c>
      <c r="AX100" s="15">
        <v>0</v>
      </c>
      <c r="AY100" s="15">
        <v>0</v>
      </c>
      <c r="AZ100" s="140">
        <f t="shared" si="606"/>
        <v>16247</v>
      </c>
      <c r="BA100" s="15">
        <v>17636</v>
      </c>
      <c r="BB100" s="15">
        <v>0</v>
      </c>
      <c r="BC100" s="15">
        <v>0</v>
      </c>
      <c r="BD100" s="15">
        <v>0</v>
      </c>
      <c r="BE100" s="140">
        <f t="shared" si="607"/>
        <v>17636</v>
      </c>
      <c r="BF100" s="15">
        <v>17636</v>
      </c>
      <c r="BG100" s="15">
        <v>0</v>
      </c>
      <c r="BH100" s="15">
        <v>0</v>
      </c>
      <c r="BI100" s="15">
        <v>0</v>
      </c>
      <c r="BJ100" s="140">
        <f t="shared" si="608"/>
        <v>17636</v>
      </c>
      <c r="BK100" s="15">
        <f t="shared" si="609"/>
        <v>0</v>
      </c>
      <c r="BL100" s="15">
        <f t="shared" si="592"/>
        <v>0</v>
      </c>
      <c r="BM100" s="15">
        <f t="shared" si="593"/>
        <v>0</v>
      </c>
      <c r="BN100" s="15">
        <f t="shared" si="594"/>
        <v>0</v>
      </c>
      <c r="BO100" s="15">
        <f t="shared" si="610"/>
        <v>0</v>
      </c>
      <c r="BP100" s="24"/>
      <c r="BQ100" s="24"/>
    </row>
    <row r="101" spans="1:70" s="141" customFormat="1" ht="14.25" x14ac:dyDescent="0.25">
      <c r="A101" s="279"/>
      <c r="B101" s="19" t="s">
        <v>57</v>
      </c>
      <c r="C101" s="50">
        <v>408304</v>
      </c>
      <c r="D101" s="50"/>
      <c r="E101" s="50"/>
      <c r="F101" s="50"/>
      <c r="G101" s="138">
        <f t="shared" si="590"/>
        <v>408304</v>
      </c>
      <c r="H101" s="138"/>
      <c r="I101" s="139">
        <v>7772</v>
      </c>
      <c r="J101" s="138"/>
      <c r="K101" s="138"/>
      <c r="L101" s="138">
        <f t="shared" si="595"/>
        <v>7772</v>
      </c>
      <c r="M101" s="138"/>
      <c r="N101" s="139">
        <v>7772</v>
      </c>
      <c r="O101" s="138"/>
      <c r="P101" s="138"/>
      <c r="Q101" s="138">
        <f>SUM(M101:P101)</f>
        <v>7772</v>
      </c>
      <c r="R101" s="138">
        <v>0</v>
      </c>
      <c r="S101" s="138"/>
      <c r="T101" s="138"/>
      <c r="U101" s="138"/>
      <c r="V101" s="138">
        <f t="shared" si="597"/>
        <v>0</v>
      </c>
      <c r="W101" s="138"/>
      <c r="X101" s="138"/>
      <c r="Y101" s="138"/>
      <c r="Z101" s="138"/>
      <c r="AA101" s="138">
        <f t="shared" si="598"/>
        <v>0</v>
      </c>
      <c r="AB101" s="144">
        <v>1312</v>
      </c>
      <c r="AC101" s="24">
        <v>22772</v>
      </c>
      <c r="AD101" s="144">
        <v>0</v>
      </c>
      <c r="AE101" s="144"/>
      <c r="AF101" s="138">
        <f t="shared" si="611"/>
        <v>24084</v>
      </c>
      <c r="AG101" s="144">
        <v>408304</v>
      </c>
      <c r="AH101" s="144">
        <v>15000</v>
      </c>
      <c r="AI101" s="144">
        <v>0</v>
      </c>
      <c r="AJ101" s="144"/>
      <c r="AK101" s="138">
        <f>SUM(AG101:AJ101)</f>
        <v>423304</v>
      </c>
      <c r="AL101" s="15">
        <f t="shared" si="600"/>
        <v>1312</v>
      </c>
      <c r="AM101" s="15">
        <f>D101+I101-N101+S101-X101+AC101-AH101</f>
        <v>7772</v>
      </c>
      <c r="AN101" s="15">
        <f t="shared" si="602"/>
        <v>0</v>
      </c>
      <c r="AO101" s="139">
        <f t="shared" si="603"/>
        <v>0</v>
      </c>
      <c r="AP101" s="140">
        <f t="shared" si="604"/>
        <v>9084</v>
      </c>
      <c r="AQ101" s="15">
        <v>1312</v>
      </c>
      <c r="AR101" s="15">
        <v>7772</v>
      </c>
      <c r="AS101" s="15">
        <v>0</v>
      </c>
      <c r="AT101" s="15">
        <v>0</v>
      </c>
      <c r="AU101" s="140">
        <f>SUM(AQ101:AT101)</f>
        <v>9084</v>
      </c>
      <c r="AV101" s="15">
        <v>1312</v>
      </c>
      <c r="AW101" s="15">
        <v>7772</v>
      </c>
      <c r="AX101" s="15">
        <v>0</v>
      </c>
      <c r="AY101" s="15">
        <v>0</v>
      </c>
      <c r="AZ101" s="140">
        <f t="shared" si="606"/>
        <v>9084</v>
      </c>
      <c r="BA101" s="15">
        <v>3262</v>
      </c>
      <c r="BB101" s="15">
        <v>7772</v>
      </c>
      <c r="BC101" s="15">
        <v>0</v>
      </c>
      <c r="BD101" s="15">
        <v>0</v>
      </c>
      <c r="BE101" s="140">
        <f t="shared" si="607"/>
        <v>11034</v>
      </c>
      <c r="BF101" s="15">
        <v>3262</v>
      </c>
      <c r="BG101" s="15">
        <v>7772</v>
      </c>
      <c r="BH101" s="15">
        <v>0</v>
      </c>
      <c r="BI101" s="15">
        <v>0</v>
      </c>
      <c r="BJ101" s="140">
        <f t="shared" si="608"/>
        <v>11034</v>
      </c>
      <c r="BK101" s="15">
        <f t="shared" si="609"/>
        <v>0</v>
      </c>
      <c r="BL101" s="15">
        <f t="shared" si="592"/>
        <v>0</v>
      </c>
      <c r="BM101" s="15">
        <f t="shared" si="593"/>
        <v>0</v>
      </c>
      <c r="BN101" s="15">
        <f t="shared" si="594"/>
        <v>0</v>
      </c>
      <c r="BO101" s="15">
        <f t="shared" si="610"/>
        <v>0</v>
      </c>
      <c r="BP101" s="24"/>
      <c r="BQ101" s="24"/>
    </row>
    <row r="102" spans="1:70" s="141" customFormat="1" ht="14.25" x14ac:dyDescent="0.25">
      <c r="A102" s="280"/>
      <c r="B102" s="19" t="s">
        <v>58</v>
      </c>
      <c r="C102" s="50">
        <v>133669.85</v>
      </c>
      <c r="D102" s="50"/>
      <c r="E102" s="50"/>
      <c r="F102" s="50"/>
      <c r="G102" s="138">
        <f t="shared" si="590"/>
        <v>133669.85</v>
      </c>
      <c r="H102" s="138"/>
      <c r="I102" s="138"/>
      <c r="J102" s="138"/>
      <c r="K102" s="138"/>
      <c r="L102" s="138">
        <f t="shared" si="595"/>
        <v>0</v>
      </c>
      <c r="M102" s="138"/>
      <c r="N102" s="138"/>
      <c r="O102" s="138"/>
      <c r="P102" s="138"/>
      <c r="Q102" s="138">
        <f>SUM(M102:P102)</f>
        <v>0</v>
      </c>
      <c r="R102" s="138"/>
      <c r="S102" s="138"/>
      <c r="T102" s="138"/>
      <c r="U102" s="138"/>
      <c r="V102" s="138">
        <f t="shared" si="597"/>
        <v>0</v>
      </c>
      <c r="W102" s="138"/>
      <c r="X102" s="138"/>
      <c r="Y102" s="138"/>
      <c r="Z102" s="138"/>
      <c r="AA102" s="138">
        <f t="shared" si="598"/>
        <v>0</v>
      </c>
      <c r="AB102" s="144">
        <v>120666.19</v>
      </c>
      <c r="AC102" s="144">
        <v>0</v>
      </c>
      <c r="AD102" s="144">
        <v>0</v>
      </c>
      <c r="AE102" s="144"/>
      <c r="AF102" s="138">
        <f t="shared" si="611"/>
        <v>120666.19</v>
      </c>
      <c r="AG102" s="144">
        <v>146941.24</v>
      </c>
      <c r="AH102" s="144">
        <v>0</v>
      </c>
      <c r="AI102" s="144"/>
      <c r="AJ102" s="144"/>
      <c r="AK102" s="138">
        <f t="shared" ref="AK102" si="613">SUM(AG102:AJ102)</f>
        <v>146941.24</v>
      </c>
      <c r="AL102" s="15">
        <f t="shared" si="600"/>
        <v>107394.80000000002</v>
      </c>
      <c r="AM102" s="15">
        <f t="shared" si="601"/>
        <v>0</v>
      </c>
      <c r="AN102" s="15">
        <f t="shared" si="602"/>
        <v>0</v>
      </c>
      <c r="AO102" s="139">
        <f t="shared" si="603"/>
        <v>0</v>
      </c>
      <c r="AP102" s="140">
        <f t="shared" si="604"/>
        <v>107394.80000000002</v>
      </c>
      <c r="AQ102" s="15">
        <v>107394.8</v>
      </c>
      <c r="AR102" s="15">
        <v>0</v>
      </c>
      <c r="AS102" s="15">
        <v>0</v>
      </c>
      <c r="AT102" s="15">
        <v>0</v>
      </c>
      <c r="AU102" s="140">
        <f t="shared" ref="AU102" si="614">SUM(AQ102:AT102)</f>
        <v>107394.8</v>
      </c>
      <c r="AV102" s="15">
        <v>107394.8</v>
      </c>
      <c r="AW102" s="15">
        <v>0</v>
      </c>
      <c r="AX102" s="15">
        <v>0</v>
      </c>
      <c r="AY102" s="15">
        <v>0</v>
      </c>
      <c r="AZ102" s="140">
        <f t="shared" si="606"/>
        <v>107394.8</v>
      </c>
      <c r="BA102" s="15">
        <v>216766.05</v>
      </c>
      <c r="BB102" s="15">
        <v>0</v>
      </c>
      <c r="BC102" s="15">
        <v>0</v>
      </c>
      <c r="BD102" s="15">
        <v>0</v>
      </c>
      <c r="BE102" s="140">
        <f t="shared" si="607"/>
        <v>216766.05</v>
      </c>
      <c r="BF102" s="15">
        <v>216766.05</v>
      </c>
      <c r="BG102" s="15">
        <v>0</v>
      </c>
      <c r="BH102" s="15">
        <v>0</v>
      </c>
      <c r="BI102" s="15">
        <v>0</v>
      </c>
      <c r="BJ102" s="140">
        <f t="shared" si="608"/>
        <v>216766.05</v>
      </c>
      <c r="BK102" s="15">
        <f t="shared" si="609"/>
        <v>0</v>
      </c>
      <c r="BL102" s="15">
        <f t="shared" si="592"/>
        <v>0</v>
      </c>
      <c r="BM102" s="15">
        <f t="shared" si="593"/>
        <v>0</v>
      </c>
      <c r="BN102" s="15">
        <f t="shared" si="594"/>
        <v>0</v>
      </c>
      <c r="BO102" s="15">
        <f t="shared" si="610"/>
        <v>0</v>
      </c>
      <c r="BP102" s="24"/>
      <c r="BQ102" s="24"/>
    </row>
    <row r="103" spans="1:70" s="141" customFormat="1" ht="14.25" customHeight="1" x14ac:dyDescent="0.25">
      <c r="A103" s="283" t="s">
        <v>90</v>
      </c>
      <c r="B103" s="202"/>
      <c r="C103" s="203">
        <f>SUM(C104:C108)</f>
        <v>206196.04</v>
      </c>
      <c r="D103" s="203">
        <f>SUM(D104:D108)</f>
        <v>26584.5</v>
      </c>
      <c r="E103" s="203">
        <f>SUM(E104:E108)</f>
        <v>26584.5</v>
      </c>
      <c r="F103" s="203">
        <f>SUM(F104:F108)</f>
        <v>0</v>
      </c>
      <c r="G103" s="203">
        <f t="shared" ref="G103:BO103" si="615">SUM(G104:G108)</f>
        <v>259365.04</v>
      </c>
      <c r="H103" s="203">
        <f t="shared" si="615"/>
        <v>0</v>
      </c>
      <c r="I103" s="203">
        <f t="shared" si="615"/>
        <v>0</v>
      </c>
      <c r="J103" s="203">
        <f t="shared" si="615"/>
        <v>0</v>
      </c>
      <c r="K103" s="203">
        <f t="shared" si="615"/>
        <v>0</v>
      </c>
      <c r="L103" s="203">
        <f t="shared" si="615"/>
        <v>0</v>
      </c>
      <c r="M103" s="203">
        <f t="shared" si="615"/>
        <v>0</v>
      </c>
      <c r="N103" s="203">
        <f t="shared" si="615"/>
        <v>0</v>
      </c>
      <c r="O103" s="203">
        <f t="shared" si="615"/>
        <v>0</v>
      </c>
      <c r="P103" s="203">
        <f t="shared" si="615"/>
        <v>0</v>
      </c>
      <c r="Q103" s="203">
        <f t="shared" si="615"/>
        <v>0</v>
      </c>
      <c r="R103" s="203">
        <f t="shared" si="615"/>
        <v>0</v>
      </c>
      <c r="S103" s="203">
        <f t="shared" si="615"/>
        <v>0</v>
      </c>
      <c r="T103" s="203">
        <f t="shared" si="615"/>
        <v>0</v>
      </c>
      <c r="U103" s="203">
        <f t="shared" si="615"/>
        <v>0</v>
      </c>
      <c r="V103" s="203">
        <f t="shared" si="615"/>
        <v>0</v>
      </c>
      <c r="W103" s="203">
        <f t="shared" si="615"/>
        <v>0</v>
      </c>
      <c r="X103" s="203">
        <f t="shared" si="615"/>
        <v>0</v>
      </c>
      <c r="Y103" s="203">
        <f t="shared" si="615"/>
        <v>0</v>
      </c>
      <c r="Z103" s="203">
        <f t="shared" si="615"/>
        <v>0</v>
      </c>
      <c r="AA103" s="203">
        <f t="shared" si="615"/>
        <v>0</v>
      </c>
      <c r="AB103" s="203">
        <f t="shared" si="615"/>
        <v>43905.88</v>
      </c>
      <c r="AC103" s="203">
        <f t="shared" si="615"/>
        <v>12063.05</v>
      </c>
      <c r="AD103" s="203">
        <f t="shared" si="615"/>
        <v>12063.05</v>
      </c>
      <c r="AE103" s="203">
        <f t="shared" si="615"/>
        <v>0</v>
      </c>
      <c r="AF103" s="203">
        <f t="shared" si="615"/>
        <v>68031.98</v>
      </c>
      <c r="AG103" s="203">
        <f>SUM(AG104:AG108)</f>
        <v>130244.29</v>
      </c>
      <c r="AH103" s="203">
        <f>SUM(AH104:AH108)</f>
        <v>19972.599999999999</v>
      </c>
      <c r="AI103" s="203">
        <f t="shared" si="615"/>
        <v>19972.599999999999</v>
      </c>
      <c r="AJ103" s="203">
        <f t="shared" si="615"/>
        <v>0</v>
      </c>
      <c r="AK103" s="203">
        <f t="shared" si="615"/>
        <v>170189.49</v>
      </c>
      <c r="AL103" s="203">
        <f t="shared" si="615"/>
        <v>119857.63000000002</v>
      </c>
      <c r="AM103" s="203">
        <f t="shared" si="615"/>
        <v>18674.95</v>
      </c>
      <c r="AN103" s="203">
        <f t="shared" si="615"/>
        <v>18674.95</v>
      </c>
      <c r="AO103" s="203">
        <f t="shared" si="615"/>
        <v>0</v>
      </c>
      <c r="AP103" s="203">
        <f t="shared" si="615"/>
        <v>157207.53</v>
      </c>
      <c r="AQ103" s="203">
        <f t="shared" si="615"/>
        <v>119857.63</v>
      </c>
      <c r="AR103" s="203">
        <f t="shared" si="615"/>
        <v>18674.95</v>
      </c>
      <c r="AS103" s="203">
        <f t="shared" si="615"/>
        <v>18674.95</v>
      </c>
      <c r="AT103" s="203">
        <f t="shared" si="615"/>
        <v>0</v>
      </c>
      <c r="AU103" s="203">
        <f t="shared" si="615"/>
        <v>157207.53</v>
      </c>
      <c r="AV103" s="203">
        <f t="shared" si="615"/>
        <v>119857.63</v>
      </c>
      <c r="AW103" s="203">
        <f t="shared" si="615"/>
        <v>18674.95</v>
      </c>
      <c r="AX103" s="203">
        <f t="shared" si="615"/>
        <v>18674.95</v>
      </c>
      <c r="AY103" s="203">
        <f t="shared" si="615"/>
        <v>0</v>
      </c>
      <c r="AZ103" s="203">
        <f t="shared" si="615"/>
        <v>157207.53</v>
      </c>
      <c r="BA103" s="203">
        <f t="shared" si="615"/>
        <v>127099.76</v>
      </c>
      <c r="BB103" s="203">
        <f t="shared" si="615"/>
        <v>80749.95</v>
      </c>
      <c r="BC103" s="203">
        <f t="shared" si="615"/>
        <v>80749.95</v>
      </c>
      <c r="BD103" s="203">
        <f t="shared" si="615"/>
        <v>0</v>
      </c>
      <c r="BE103" s="203">
        <f t="shared" si="615"/>
        <v>288599.66000000003</v>
      </c>
      <c r="BF103" s="203">
        <f t="shared" si="615"/>
        <v>126980.49</v>
      </c>
      <c r="BG103" s="203">
        <f t="shared" si="615"/>
        <v>80749.95</v>
      </c>
      <c r="BH103" s="203">
        <f t="shared" si="615"/>
        <v>80749.95</v>
      </c>
      <c r="BI103" s="203">
        <f t="shared" si="615"/>
        <v>0</v>
      </c>
      <c r="BJ103" s="203">
        <f t="shared" si="615"/>
        <v>288480.39</v>
      </c>
      <c r="BK103" s="203">
        <f t="shared" si="615"/>
        <v>0</v>
      </c>
      <c r="BL103" s="203">
        <f t="shared" si="615"/>
        <v>0</v>
      </c>
      <c r="BM103" s="203">
        <f t="shared" si="615"/>
        <v>0</v>
      </c>
      <c r="BN103" s="203">
        <f t="shared" si="615"/>
        <v>0</v>
      </c>
      <c r="BO103" s="203">
        <f t="shared" si="615"/>
        <v>0</v>
      </c>
      <c r="BP103" s="24"/>
      <c r="BQ103" s="24"/>
      <c r="BR103" s="181"/>
    </row>
    <row r="104" spans="1:70" s="141" customFormat="1" ht="28.5" x14ac:dyDescent="0.25">
      <c r="A104" s="279"/>
      <c r="B104" s="19" t="s">
        <v>59</v>
      </c>
      <c r="C104" s="50">
        <v>206196.04</v>
      </c>
      <c r="D104" s="50"/>
      <c r="E104" s="50"/>
      <c r="F104" s="50"/>
      <c r="G104" s="138">
        <f t="shared" si="590"/>
        <v>206196.04</v>
      </c>
      <c r="H104" s="138"/>
      <c r="I104" s="138"/>
      <c r="J104" s="138"/>
      <c r="K104" s="138"/>
      <c r="L104" s="138">
        <f t="shared" si="595"/>
        <v>0</v>
      </c>
      <c r="M104" s="138"/>
      <c r="N104" s="138"/>
      <c r="O104" s="138"/>
      <c r="P104" s="138"/>
      <c r="Q104" s="138">
        <f t="shared" ref="Q104:Q108" si="616">SUM(M104:P104)</f>
        <v>0</v>
      </c>
      <c r="R104" s="138"/>
      <c r="S104" s="138"/>
      <c r="T104" s="138"/>
      <c r="U104" s="138"/>
      <c r="V104" s="138">
        <f t="shared" ref="V104:V108" si="617">SUM(R104:U104)</f>
        <v>0</v>
      </c>
      <c r="W104" s="138"/>
      <c r="X104" s="138"/>
      <c r="Y104" s="138"/>
      <c r="Z104" s="138"/>
      <c r="AA104" s="138">
        <f t="shared" ref="AA104:AA108" si="618">SUM(W104:Z104)</f>
        <v>0</v>
      </c>
      <c r="AB104" s="144">
        <v>43905.88</v>
      </c>
      <c r="AC104" s="144"/>
      <c r="AD104" s="144">
        <v>0</v>
      </c>
      <c r="AE104" s="144"/>
      <c r="AF104" s="138">
        <f t="shared" ref="AF104:AF108" si="619">SUM(AB104:AE104)</f>
        <v>43905.88</v>
      </c>
      <c r="AG104" s="144">
        <v>130244.29</v>
      </c>
      <c r="AH104" s="144">
        <v>0</v>
      </c>
      <c r="AI104" s="144">
        <v>0</v>
      </c>
      <c r="AJ104" s="144"/>
      <c r="AK104" s="138">
        <f>SUM(AG104:AJ104)</f>
        <v>130244.29</v>
      </c>
      <c r="AL104" s="15">
        <f>C104+H104-M104+R104-W104+AB104-AG104</f>
        <v>119857.63000000002</v>
      </c>
      <c r="AM104" s="15">
        <f>D104+I104-N104+S104-X104+AC104-AH104</f>
        <v>0</v>
      </c>
      <c r="AN104" s="15">
        <f t="shared" ref="AN104:AN108" si="620">E104+J104-O104+T104-Y104+AD104-AI104</f>
        <v>0</v>
      </c>
      <c r="AO104" s="139">
        <f t="shared" ref="AO104:AO108" si="621">F104+K104-P104+U104-Z104+AE104-AJ104</f>
        <v>0</v>
      </c>
      <c r="AP104" s="140">
        <f>SUM(AL104:AO104)</f>
        <v>119857.63000000002</v>
      </c>
      <c r="AQ104" s="15">
        <v>119857.63</v>
      </c>
      <c r="AR104" s="15">
        <v>0</v>
      </c>
      <c r="AS104" s="15">
        <v>0</v>
      </c>
      <c r="AT104" s="15">
        <v>0</v>
      </c>
      <c r="AU104" s="140">
        <f t="shared" ref="AU104:AU108" si="622">SUM(AQ104:AT104)</f>
        <v>119857.63</v>
      </c>
      <c r="AV104" s="15">
        <v>119857.63</v>
      </c>
      <c r="AW104" s="15">
        <v>0</v>
      </c>
      <c r="AX104" s="15">
        <v>0</v>
      </c>
      <c r="AY104" s="15">
        <v>0</v>
      </c>
      <c r="AZ104" s="140">
        <f t="shared" ref="AZ104:AZ108" si="623">SUM(AV104:AY104)</f>
        <v>119857.63</v>
      </c>
      <c r="BA104" s="15">
        <v>127099.76</v>
      </c>
      <c r="BB104" s="15"/>
      <c r="BC104" s="15"/>
      <c r="BD104" s="15">
        <v>0</v>
      </c>
      <c r="BE104" s="140">
        <f t="shared" ref="BE104:BE108" si="624">SUM(BA104:BD104)</f>
        <v>127099.76</v>
      </c>
      <c r="BF104" s="15">
        <v>126980.49</v>
      </c>
      <c r="BG104" s="15"/>
      <c r="BH104" s="15"/>
      <c r="BI104" s="15">
        <v>0</v>
      </c>
      <c r="BJ104" s="140">
        <f t="shared" ref="BJ104:BJ108" si="625">SUM(BF104:BI104)</f>
        <v>126980.49</v>
      </c>
      <c r="BK104" s="15">
        <f t="shared" ref="BK104:BK108" si="626">AL104-AV104</f>
        <v>0</v>
      </c>
      <c r="BL104" s="15">
        <f t="shared" ref="BL104:BL108" si="627">AM104-AW104</f>
        <v>0</v>
      </c>
      <c r="BM104" s="15">
        <f t="shared" ref="BM104:BM108" si="628">AN104-AX104</f>
        <v>0</v>
      </c>
      <c r="BN104" s="15">
        <f t="shared" ref="BN104:BN108" si="629">AO104-BD104</f>
        <v>0</v>
      </c>
      <c r="BO104" s="15">
        <f t="shared" ref="BO104:BO108" si="630">SUM(BK104:BN104)</f>
        <v>0</v>
      </c>
      <c r="BP104" s="24"/>
      <c r="BQ104" s="24"/>
    </row>
    <row r="105" spans="1:70" s="141" customFormat="1" ht="28.5" x14ac:dyDescent="0.25">
      <c r="A105" s="279"/>
      <c r="B105" s="19" t="s">
        <v>60</v>
      </c>
      <c r="C105" s="50">
        <v>0</v>
      </c>
      <c r="D105" s="50"/>
      <c r="E105" s="50">
        <v>0</v>
      </c>
      <c r="F105" s="50"/>
      <c r="G105" s="138">
        <f t="shared" si="590"/>
        <v>0</v>
      </c>
      <c r="H105" s="138"/>
      <c r="I105" s="138"/>
      <c r="J105" s="138"/>
      <c r="K105" s="138"/>
      <c r="L105" s="138">
        <f t="shared" si="595"/>
        <v>0</v>
      </c>
      <c r="M105" s="138"/>
      <c r="N105" s="138"/>
      <c r="O105" s="138"/>
      <c r="P105" s="138"/>
      <c r="Q105" s="138">
        <f t="shared" si="616"/>
        <v>0</v>
      </c>
      <c r="R105" s="138"/>
      <c r="S105" s="138"/>
      <c r="T105" s="138"/>
      <c r="U105" s="138"/>
      <c r="V105" s="138">
        <f t="shared" si="617"/>
        <v>0</v>
      </c>
      <c r="W105" s="138"/>
      <c r="X105" s="138"/>
      <c r="Y105" s="138"/>
      <c r="Z105" s="138"/>
      <c r="AA105" s="138">
        <f t="shared" si="618"/>
        <v>0</v>
      </c>
      <c r="AB105" s="144">
        <v>0</v>
      </c>
      <c r="AC105" s="139">
        <v>2000</v>
      </c>
      <c r="AD105" s="139">
        <v>2000</v>
      </c>
      <c r="AE105" s="144"/>
      <c r="AF105" s="138">
        <f t="shared" si="619"/>
        <v>4000</v>
      </c>
      <c r="AG105" s="144">
        <v>0</v>
      </c>
      <c r="AH105" s="139">
        <v>0</v>
      </c>
      <c r="AI105" s="139">
        <v>0</v>
      </c>
      <c r="AJ105" s="144"/>
      <c r="AK105" s="138">
        <f t="shared" ref="AK105:AK108" si="631">SUM(AG105:AJ105)</f>
        <v>0</v>
      </c>
      <c r="AL105" s="15">
        <f t="shared" ref="AL105:AL108" si="632">C105+H105-M105+R105-W105+AB105-AG105</f>
        <v>0</v>
      </c>
      <c r="AM105" s="15">
        <f t="shared" ref="AM105:AM108" si="633">D105+I105-N105+S105-X105+AC105-AH105</f>
        <v>2000</v>
      </c>
      <c r="AN105" s="15">
        <f t="shared" si="620"/>
        <v>2000</v>
      </c>
      <c r="AO105" s="139">
        <f t="shared" si="621"/>
        <v>0</v>
      </c>
      <c r="AP105" s="140">
        <f t="shared" ref="AP105:AP108" si="634">SUM(AL105:AO105)</f>
        <v>4000</v>
      </c>
      <c r="AQ105" s="15">
        <v>0</v>
      </c>
      <c r="AR105" s="15">
        <v>2000</v>
      </c>
      <c r="AS105" s="15">
        <v>2000</v>
      </c>
      <c r="AT105" s="15">
        <v>0</v>
      </c>
      <c r="AU105" s="140">
        <f t="shared" si="622"/>
        <v>4000</v>
      </c>
      <c r="AV105" s="15">
        <v>0</v>
      </c>
      <c r="AW105" s="15">
        <v>2000</v>
      </c>
      <c r="AX105" s="15">
        <v>2000</v>
      </c>
      <c r="AY105" s="15">
        <v>0</v>
      </c>
      <c r="AZ105" s="140">
        <f t="shared" si="623"/>
        <v>4000</v>
      </c>
      <c r="BA105" s="15">
        <v>0</v>
      </c>
      <c r="BB105" s="15">
        <v>64075</v>
      </c>
      <c r="BC105" s="15">
        <v>64075</v>
      </c>
      <c r="BD105" s="15">
        <v>0</v>
      </c>
      <c r="BE105" s="140">
        <f t="shared" si="624"/>
        <v>128150</v>
      </c>
      <c r="BF105" s="15">
        <v>0</v>
      </c>
      <c r="BG105" s="15">
        <v>64075</v>
      </c>
      <c r="BH105" s="15">
        <v>64075</v>
      </c>
      <c r="BI105" s="15">
        <v>0</v>
      </c>
      <c r="BJ105" s="140">
        <f t="shared" si="625"/>
        <v>128150</v>
      </c>
      <c r="BK105" s="15">
        <f t="shared" si="626"/>
        <v>0</v>
      </c>
      <c r="BL105" s="15">
        <f t="shared" si="627"/>
        <v>0</v>
      </c>
      <c r="BM105" s="15">
        <f t="shared" si="628"/>
        <v>0</v>
      </c>
      <c r="BN105" s="15">
        <f t="shared" si="629"/>
        <v>0</v>
      </c>
      <c r="BO105" s="15">
        <f t="shared" si="630"/>
        <v>0</v>
      </c>
      <c r="BP105" s="24"/>
      <c r="BQ105" s="24"/>
    </row>
    <row r="106" spans="1:70" s="141" customFormat="1" ht="14.25" x14ac:dyDescent="0.25">
      <c r="A106" s="279"/>
      <c r="B106" s="19" t="s">
        <v>34</v>
      </c>
      <c r="C106" s="50">
        <v>0</v>
      </c>
      <c r="D106" s="50"/>
      <c r="E106" s="50">
        <v>0</v>
      </c>
      <c r="F106" s="50"/>
      <c r="G106" s="138">
        <f t="shared" si="590"/>
        <v>0</v>
      </c>
      <c r="H106" s="138"/>
      <c r="I106" s="138"/>
      <c r="J106" s="138"/>
      <c r="K106" s="138"/>
      <c r="L106" s="138">
        <f t="shared" si="595"/>
        <v>0</v>
      </c>
      <c r="M106" s="138"/>
      <c r="N106" s="138"/>
      <c r="O106" s="138"/>
      <c r="P106" s="138"/>
      <c r="Q106" s="138">
        <f t="shared" si="616"/>
        <v>0</v>
      </c>
      <c r="R106" s="138"/>
      <c r="S106" s="138"/>
      <c r="T106" s="138"/>
      <c r="U106" s="138"/>
      <c r="V106" s="138">
        <f t="shared" si="617"/>
        <v>0</v>
      </c>
      <c r="W106" s="138"/>
      <c r="X106" s="138"/>
      <c r="Y106" s="138"/>
      <c r="Z106" s="138"/>
      <c r="AA106" s="138">
        <f t="shared" si="618"/>
        <v>0</v>
      </c>
      <c r="AB106" s="144">
        <v>0</v>
      </c>
      <c r="AC106" s="144">
        <v>0</v>
      </c>
      <c r="AD106" s="144">
        <v>0</v>
      </c>
      <c r="AE106" s="144"/>
      <c r="AF106" s="138">
        <f t="shared" si="619"/>
        <v>0</v>
      </c>
      <c r="AG106" s="144">
        <v>0</v>
      </c>
      <c r="AH106" s="144">
        <v>0</v>
      </c>
      <c r="AI106" s="144">
        <v>0</v>
      </c>
      <c r="AJ106" s="144"/>
      <c r="AK106" s="138">
        <f t="shared" si="631"/>
        <v>0</v>
      </c>
      <c r="AL106" s="15">
        <f t="shared" si="632"/>
        <v>0</v>
      </c>
      <c r="AM106" s="15"/>
      <c r="AN106" s="15">
        <f t="shared" si="620"/>
        <v>0</v>
      </c>
      <c r="AO106" s="139">
        <f t="shared" si="621"/>
        <v>0</v>
      </c>
      <c r="AP106" s="140">
        <f t="shared" si="634"/>
        <v>0</v>
      </c>
      <c r="AQ106" s="15">
        <v>0</v>
      </c>
      <c r="AR106" s="15">
        <v>0</v>
      </c>
      <c r="AS106" s="15">
        <v>0</v>
      </c>
      <c r="AT106" s="15">
        <v>0</v>
      </c>
      <c r="AU106" s="140">
        <f t="shared" si="622"/>
        <v>0</v>
      </c>
      <c r="AV106" s="15">
        <v>0</v>
      </c>
      <c r="AW106" s="15">
        <v>0</v>
      </c>
      <c r="AX106" s="15">
        <v>0</v>
      </c>
      <c r="AY106" s="15">
        <v>0</v>
      </c>
      <c r="AZ106" s="140">
        <f t="shared" si="623"/>
        <v>0</v>
      </c>
      <c r="BA106" s="15">
        <v>0</v>
      </c>
      <c r="BB106" s="15">
        <v>0</v>
      </c>
      <c r="BC106" s="15">
        <v>0</v>
      </c>
      <c r="BD106" s="15">
        <v>0</v>
      </c>
      <c r="BE106" s="140">
        <f t="shared" si="624"/>
        <v>0</v>
      </c>
      <c r="BF106" s="15">
        <v>0</v>
      </c>
      <c r="BG106" s="15">
        <v>0</v>
      </c>
      <c r="BH106" s="15">
        <v>0</v>
      </c>
      <c r="BI106" s="15">
        <v>0</v>
      </c>
      <c r="BJ106" s="140">
        <f t="shared" si="625"/>
        <v>0</v>
      </c>
      <c r="BK106" s="15">
        <f t="shared" si="626"/>
        <v>0</v>
      </c>
      <c r="BL106" s="15">
        <f t="shared" si="627"/>
        <v>0</v>
      </c>
      <c r="BM106" s="15">
        <f t="shared" si="628"/>
        <v>0</v>
      </c>
      <c r="BN106" s="15">
        <f t="shared" si="629"/>
        <v>0</v>
      </c>
      <c r="BO106" s="15">
        <f t="shared" si="630"/>
        <v>0</v>
      </c>
      <c r="BP106" s="24"/>
      <c r="BQ106" s="24"/>
    </row>
    <row r="107" spans="1:70" s="141" customFormat="1" ht="14.25" x14ac:dyDescent="0.25">
      <c r="A107" s="279"/>
      <c r="B107" s="19" t="s">
        <v>61</v>
      </c>
      <c r="C107" s="50">
        <v>0</v>
      </c>
      <c r="D107" s="50">
        <v>11584.5</v>
      </c>
      <c r="E107" s="50">
        <v>11584.5</v>
      </c>
      <c r="F107" s="50"/>
      <c r="G107" s="138">
        <f t="shared" si="590"/>
        <v>23169</v>
      </c>
      <c r="H107" s="138"/>
      <c r="I107" s="138"/>
      <c r="J107" s="138"/>
      <c r="K107" s="138"/>
      <c r="L107" s="138">
        <f t="shared" si="595"/>
        <v>0</v>
      </c>
      <c r="M107" s="138"/>
      <c r="N107" s="138"/>
      <c r="O107" s="138"/>
      <c r="P107" s="138"/>
      <c r="Q107" s="138">
        <f t="shared" si="616"/>
        <v>0</v>
      </c>
      <c r="R107" s="138"/>
      <c r="S107" s="138"/>
      <c r="T107" s="138"/>
      <c r="U107" s="138"/>
      <c r="V107" s="138">
        <f t="shared" si="617"/>
        <v>0</v>
      </c>
      <c r="W107" s="138"/>
      <c r="X107" s="138"/>
      <c r="Y107" s="138"/>
      <c r="Z107" s="138"/>
      <c r="AA107" s="138">
        <f t="shared" si="618"/>
        <v>0</v>
      </c>
      <c r="AB107" s="144">
        <v>0</v>
      </c>
      <c r="AC107" s="144">
        <v>1956.25</v>
      </c>
      <c r="AD107" s="144">
        <v>1956.25</v>
      </c>
      <c r="AE107" s="144"/>
      <c r="AF107" s="138">
        <f t="shared" si="619"/>
        <v>3912.5</v>
      </c>
      <c r="AG107" s="144">
        <v>0</v>
      </c>
      <c r="AH107" s="144">
        <v>2315.5</v>
      </c>
      <c r="AI107" s="144">
        <v>2315.5</v>
      </c>
      <c r="AJ107" s="144"/>
      <c r="AK107" s="138">
        <f t="shared" si="631"/>
        <v>4631</v>
      </c>
      <c r="AL107" s="15">
        <f t="shared" si="632"/>
        <v>0</v>
      </c>
      <c r="AM107" s="15">
        <f t="shared" si="633"/>
        <v>11225.25</v>
      </c>
      <c r="AN107" s="15">
        <f t="shared" si="620"/>
        <v>11225.25</v>
      </c>
      <c r="AO107" s="139">
        <f t="shared" si="621"/>
        <v>0</v>
      </c>
      <c r="AP107" s="140">
        <f t="shared" si="634"/>
        <v>22450.5</v>
      </c>
      <c r="AQ107" s="15">
        <v>0</v>
      </c>
      <c r="AR107" s="15">
        <v>11225.25</v>
      </c>
      <c r="AS107" s="15">
        <v>11225.25</v>
      </c>
      <c r="AT107" s="15">
        <v>0</v>
      </c>
      <c r="AU107" s="140">
        <f t="shared" si="622"/>
        <v>22450.5</v>
      </c>
      <c r="AV107" s="15">
        <v>0</v>
      </c>
      <c r="AW107" s="15">
        <v>11225.25</v>
      </c>
      <c r="AX107" s="15">
        <v>11225.25</v>
      </c>
      <c r="AY107" s="15">
        <v>0</v>
      </c>
      <c r="AZ107" s="140">
        <f t="shared" si="623"/>
        <v>22450.5</v>
      </c>
      <c r="BA107" s="15">
        <v>0</v>
      </c>
      <c r="BB107" s="15">
        <v>11225.25</v>
      </c>
      <c r="BC107" s="15">
        <v>11225.25</v>
      </c>
      <c r="BD107" s="15">
        <v>0</v>
      </c>
      <c r="BE107" s="140">
        <f t="shared" si="624"/>
        <v>22450.5</v>
      </c>
      <c r="BF107" s="15">
        <v>0</v>
      </c>
      <c r="BG107" s="15">
        <v>11225.25</v>
      </c>
      <c r="BH107" s="15">
        <v>11225.25</v>
      </c>
      <c r="BI107" s="15">
        <v>0</v>
      </c>
      <c r="BJ107" s="140">
        <f t="shared" si="625"/>
        <v>22450.5</v>
      </c>
      <c r="BK107" s="15">
        <f t="shared" si="626"/>
        <v>0</v>
      </c>
      <c r="BL107" s="15">
        <f t="shared" si="627"/>
        <v>0</v>
      </c>
      <c r="BM107" s="15">
        <f t="shared" si="628"/>
        <v>0</v>
      </c>
      <c r="BN107" s="15">
        <f t="shared" si="629"/>
        <v>0</v>
      </c>
      <c r="BO107" s="15">
        <f t="shared" si="630"/>
        <v>0</v>
      </c>
      <c r="BP107" s="24"/>
      <c r="BQ107" s="24"/>
    </row>
    <row r="108" spans="1:70" s="141" customFormat="1" ht="14.25" x14ac:dyDescent="0.25">
      <c r="A108" s="280"/>
      <c r="B108" s="19" t="s">
        <v>62</v>
      </c>
      <c r="C108" s="50">
        <v>0</v>
      </c>
      <c r="D108" s="50">
        <v>15000</v>
      </c>
      <c r="E108" s="50">
        <v>15000</v>
      </c>
      <c r="F108" s="50"/>
      <c r="G108" s="138">
        <f t="shared" si="590"/>
        <v>30000</v>
      </c>
      <c r="H108" s="138"/>
      <c r="I108" s="138"/>
      <c r="J108" s="138"/>
      <c r="K108" s="138"/>
      <c r="L108" s="138">
        <f t="shared" si="595"/>
        <v>0</v>
      </c>
      <c r="M108" s="138"/>
      <c r="N108" s="138"/>
      <c r="O108" s="138"/>
      <c r="P108" s="138"/>
      <c r="Q108" s="138">
        <f t="shared" si="616"/>
        <v>0</v>
      </c>
      <c r="R108" s="138"/>
      <c r="S108" s="138"/>
      <c r="T108" s="138"/>
      <c r="U108" s="138"/>
      <c r="V108" s="138">
        <f t="shared" si="617"/>
        <v>0</v>
      </c>
      <c r="W108" s="138"/>
      <c r="X108" s="138"/>
      <c r="Y108" s="138"/>
      <c r="Z108" s="138"/>
      <c r="AA108" s="138">
        <f t="shared" si="618"/>
        <v>0</v>
      </c>
      <c r="AB108" s="144">
        <v>0</v>
      </c>
      <c r="AC108" s="144">
        <v>8106.8</v>
      </c>
      <c r="AD108" s="144">
        <v>8106.8</v>
      </c>
      <c r="AE108" s="144"/>
      <c r="AF108" s="138">
        <f t="shared" si="619"/>
        <v>16213.6</v>
      </c>
      <c r="AG108" s="144">
        <v>0</v>
      </c>
      <c r="AH108" s="144">
        <v>17657.099999999999</v>
      </c>
      <c r="AI108" s="144">
        <v>17657.099999999999</v>
      </c>
      <c r="AJ108" s="144"/>
      <c r="AK108" s="138">
        <f t="shared" si="631"/>
        <v>35314.199999999997</v>
      </c>
      <c r="AL108" s="15">
        <f t="shared" si="632"/>
        <v>0</v>
      </c>
      <c r="AM108" s="15">
        <f t="shared" si="633"/>
        <v>5449.7000000000007</v>
      </c>
      <c r="AN108" s="15">
        <f t="shared" si="620"/>
        <v>5449.7000000000007</v>
      </c>
      <c r="AO108" s="139">
        <f t="shared" si="621"/>
        <v>0</v>
      </c>
      <c r="AP108" s="140">
        <f t="shared" si="634"/>
        <v>10899.400000000001</v>
      </c>
      <c r="AQ108" s="15">
        <v>0</v>
      </c>
      <c r="AR108" s="15">
        <v>5449.7</v>
      </c>
      <c r="AS108" s="15">
        <v>5449.7</v>
      </c>
      <c r="AT108" s="15">
        <v>0</v>
      </c>
      <c r="AU108" s="140">
        <f t="shared" si="622"/>
        <v>10899.4</v>
      </c>
      <c r="AV108" s="15">
        <v>0</v>
      </c>
      <c r="AW108" s="15">
        <v>5449.7</v>
      </c>
      <c r="AX108" s="15">
        <v>5449.7</v>
      </c>
      <c r="AY108" s="15">
        <v>0</v>
      </c>
      <c r="AZ108" s="140">
        <f t="shared" si="623"/>
        <v>10899.4</v>
      </c>
      <c r="BA108" s="15">
        <v>0</v>
      </c>
      <c r="BB108" s="15">
        <v>5449.7</v>
      </c>
      <c r="BC108" s="15">
        <v>5449.7</v>
      </c>
      <c r="BD108" s="15">
        <v>0</v>
      </c>
      <c r="BE108" s="140">
        <f t="shared" si="624"/>
        <v>10899.4</v>
      </c>
      <c r="BF108" s="15">
        <v>0</v>
      </c>
      <c r="BG108" s="15">
        <v>5449.7</v>
      </c>
      <c r="BH108" s="15">
        <v>5449.7</v>
      </c>
      <c r="BI108" s="15">
        <v>0</v>
      </c>
      <c r="BJ108" s="140">
        <f t="shared" si="625"/>
        <v>10899.4</v>
      </c>
      <c r="BK108" s="15">
        <f t="shared" si="626"/>
        <v>0</v>
      </c>
      <c r="BL108" s="15">
        <f t="shared" si="627"/>
        <v>0</v>
      </c>
      <c r="BM108" s="15">
        <f t="shared" si="628"/>
        <v>0</v>
      </c>
      <c r="BN108" s="15">
        <f t="shared" si="629"/>
        <v>0</v>
      </c>
      <c r="BO108" s="15">
        <f t="shared" si="630"/>
        <v>0</v>
      </c>
      <c r="BP108" s="24"/>
      <c r="BQ108" s="24"/>
    </row>
    <row r="109" spans="1:70" s="141" customFormat="1" ht="14.25" customHeight="1" x14ac:dyDescent="0.25">
      <c r="A109" s="283" t="s">
        <v>35</v>
      </c>
      <c r="B109" s="202"/>
      <c r="C109" s="203">
        <f>SUM(C110:C111)</f>
        <v>0</v>
      </c>
      <c r="D109" s="203">
        <f>SUM(D110:D111)</f>
        <v>14990.92</v>
      </c>
      <c r="E109" s="203">
        <f t="shared" ref="E109" si="635">SUM(E110:E111)</f>
        <v>14990.92</v>
      </c>
      <c r="F109" s="203">
        <f t="shared" ref="F109:BO109" si="636">SUM(F110:F111)</f>
        <v>0</v>
      </c>
      <c r="G109" s="203">
        <f t="shared" si="636"/>
        <v>29981.84</v>
      </c>
      <c r="H109" s="203">
        <f t="shared" si="636"/>
        <v>0</v>
      </c>
      <c r="I109" s="203">
        <f t="shared" si="636"/>
        <v>0</v>
      </c>
      <c r="J109" s="203">
        <f t="shared" si="636"/>
        <v>0</v>
      </c>
      <c r="K109" s="203">
        <f t="shared" si="636"/>
        <v>0</v>
      </c>
      <c r="L109" s="203">
        <f t="shared" si="636"/>
        <v>0</v>
      </c>
      <c r="M109" s="203">
        <f t="shared" si="636"/>
        <v>0</v>
      </c>
      <c r="N109" s="203">
        <f t="shared" si="636"/>
        <v>0</v>
      </c>
      <c r="O109" s="203">
        <f t="shared" si="636"/>
        <v>0</v>
      </c>
      <c r="P109" s="203">
        <f t="shared" si="636"/>
        <v>0</v>
      </c>
      <c r="Q109" s="203">
        <f t="shared" si="636"/>
        <v>0</v>
      </c>
      <c r="R109" s="203">
        <f t="shared" si="636"/>
        <v>0</v>
      </c>
      <c r="S109" s="203">
        <f t="shared" si="636"/>
        <v>0</v>
      </c>
      <c r="T109" s="203">
        <f t="shared" si="636"/>
        <v>0</v>
      </c>
      <c r="U109" s="203">
        <f t="shared" si="636"/>
        <v>0</v>
      </c>
      <c r="V109" s="203">
        <f t="shared" si="636"/>
        <v>0</v>
      </c>
      <c r="W109" s="203">
        <f t="shared" si="636"/>
        <v>0</v>
      </c>
      <c r="X109" s="203">
        <f t="shared" si="636"/>
        <v>0</v>
      </c>
      <c r="Y109" s="203">
        <f t="shared" si="636"/>
        <v>0</v>
      </c>
      <c r="Z109" s="203">
        <f t="shared" si="636"/>
        <v>0</v>
      </c>
      <c r="AA109" s="203">
        <f t="shared" si="636"/>
        <v>0</v>
      </c>
      <c r="AB109" s="203">
        <f t="shared" si="636"/>
        <v>0</v>
      </c>
      <c r="AC109" s="203">
        <f t="shared" si="636"/>
        <v>4548.95</v>
      </c>
      <c r="AD109" s="203">
        <f t="shared" si="636"/>
        <v>4548.95</v>
      </c>
      <c r="AE109" s="203">
        <f t="shared" si="636"/>
        <v>0</v>
      </c>
      <c r="AF109" s="203">
        <f t="shared" si="636"/>
        <v>9097.9</v>
      </c>
      <c r="AG109" s="203">
        <f t="shared" si="636"/>
        <v>0</v>
      </c>
      <c r="AH109" s="203">
        <f>SUM(AH110:AH111)</f>
        <v>14675.17</v>
      </c>
      <c r="AI109" s="203">
        <f t="shared" si="636"/>
        <v>14675.17</v>
      </c>
      <c r="AJ109" s="203">
        <f t="shared" si="636"/>
        <v>0</v>
      </c>
      <c r="AK109" s="203">
        <f t="shared" si="636"/>
        <v>29350.34</v>
      </c>
      <c r="AL109" s="203">
        <f t="shared" si="636"/>
        <v>0</v>
      </c>
      <c r="AM109" s="203">
        <f t="shared" si="636"/>
        <v>4864.6999999999989</v>
      </c>
      <c r="AN109" s="203">
        <f t="shared" si="636"/>
        <v>4864.6999999999989</v>
      </c>
      <c r="AO109" s="203">
        <f t="shared" si="636"/>
        <v>0</v>
      </c>
      <c r="AP109" s="203">
        <f t="shared" si="636"/>
        <v>9729.3999999999978</v>
      </c>
      <c r="AQ109" s="203">
        <f t="shared" si="636"/>
        <v>0</v>
      </c>
      <c r="AR109" s="203">
        <f t="shared" si="636"/>
        <v>4864.7</v>
      </c>
      <c r="AS109" s="203">
        <f t="shared" si="636"/>
        <v>4864.7</v>
      </c>
      <c r="AT109" s="203">
        <f t="shared" si="636"/>
        <v>0</v>
      </c>
      <c r="AU109" s="203">
        <f t="shared" si="636"/>
        <v>9729.4</v>
      </c>
      <c r="AV109" s="203">
        <f t="shared" si="636"/>
        <v>0</v>
      </c>
      <c r="AW109" s="203">
        <f t="shared" si="636"/>
        <v>4864.7</v>
      </c>
      <c r="AX109" s="203">
        <f t="shared" si="636"/>
        <v>4864.7</v>
      </c>
      <c r="AY109" s="203">
        <f t="shared" si="636"/>
        <v>0</v>
      </c>
      <c r="AZ109" s="203">
        <f t="shared" si="636"/>
        <v>9729.4</v>
      </c>
      <c r="BA109" s="203">
        <f t="shared" si="636"/>
        <v>0</v>
      </c>
      <c r="BB109" s="203">
        <f t="shared" si="636"/>
        <v>6899.7</v>
      </c>
      <c r="BC109" s="203">
        <f t="shared" si="636"/>
        <v>6899.7</v>
      </c>
      <c r="BD109" s="203">
        <f t="shared" si="636"/>
        <v>0</v>
      </c>
      <c r="BE109" s="203">
        <f t="shared" si="636"/>
        <v>13799.4</v>
      </c>
      <c r="BF109" s="203">
        <f t="shared" si="636"/>
        <v>0</v>
      </c>
      <c r="BG109" s="203">
        <f t="shared" si="636"/>
        <v>6899.7</v>
      </c>
      <c r="BH109" s="203">
        <f t="shared" si="636"/>
        <v>6899.7</v>
      </c>
      <c r="BI109" s="203">
        <f t="shared" si="636"/>
        <v>0</v>
      </c>
      <c r="BJ109" s="203">
        <f t="shared" si="636"/>
        <v>13799.4</v>
      </c>
      <c r="BK109" s="203">
        <f t="shared" si="636"/>
        <v>0</v>
      </c>
      <c r="BL109" s="203">
        <f t="shared" si="636"/>
        <v>0</v>
      </c>
      <c r="BM109" s="203">
        <f t="shared" si="636"/>
        <v>0</v>
      </c>
      <c r="BN109" s="203">
        <f t="shared" si="636"/>
        <v>0</v>
      </c>
      <c r="BO109" s="203">
        <f t="shared" si="636"/>
        <v>0</v>
      </c>
      <c r="BP109" s="24"/>
      <c r="BQ109" s="24"/>
      <c r="BR109" s="181"/>
    </row>
    <row r="110" spans="1:70" s="141" customFormat="1" ht="28.5" x14ac:dyDescent="0.25">
      <c r="A110" s="279"/>
      <c r="B110" s="19" t="s">
        <v>63</v>
      </c>
      <c r="C110" s="50">
        <v>0</v>
      </c>
      <c r="D110" s="50">
        <v>14990.92</v>
      </c>
      <c r="E110" s="50">
        <v>14990.92</v>
      </c>
      <c r="F110" s="50"/>
      <c r="G110" s="138">
        <f t="shared" si="590"/>
        <v>29981.84</v>
      </c>
      <c r="H110" s="138"/>
      <c r="I110" s="138"/>
      <c r="J110" s="138"/>
      <c r="K110" s="138"/>
      <c r="L110" s="138">
        <f t="shared" si="595"/>
        <v>0</v>
      </c>
      <c r="M110" s="138"/>
      <c r="N110" s="138"/>
      <c r="O110" s="138"/>
      <c r="P110" s="138"/>
      <c r="Q110" s="138">
        <f t="shared" ref="Q110:Q111" si="637">SUM(M110:P110)</f>
        <v>0</v>
      </c>
      <c r="R110" s="138"/>
      <c r="S110" s="138"/>
      <c r="T110" s="138"/>
      <c r="U110" s="138"/>
      <c r="V110" s="138">
        <f t="shared" ref="V110:V111" si="638">SUM(R110:U110)</f>
        <v>0</v>
      </c>
      <c r="W110" s="138"/>
      <c r="X110" s="138"/>
      <c r="Y110" s="138"/>
      <c r="Z110" s="138"/>
      <c r="AA110" s="138">
        <f t="shared" ref="AA110:AA111" si="639">SUM(W110:Z110)</f>
        <v>0</v>
      </c>
      <c r="AB110" s="144"/>
      <c r="AC110" s="144">
        <v>4548.95</v>
      </c>
      <c r="AD110" s="144">
        <v>4548.95</v>
      </c>
      <c r="AE110" s="144"/>
      <c r="AF110" s="138">
        <f t="shared" ref="AF110:AF111" si="640">SUM(AB110:AE110)</f>
        <v>9097.9</v>
      </c>
      <c r="AG110" s="144"/>
      <c r="AH110" s="144">
        <v>14675.17</v>
      </c>
      <c r="AI110" s="144">
        <v>14675.17</v>
      </c>
      <c r="AJ110" s="144"/>
      <c r="AK110" s="138">
        <f t="shared" ref="AK110:AK111" si="641">SUM(AG110:AJ110)</f>
        <v>29350.34</v>
      </c>
      <c r="AL110" s="139">
        <f t="shared" ref="AL110:AL111" si="642">C110+H110-M110+R110-W110+AB110-AG110</f>
        <v>0</v>
      </c>
      <c r="AM110" s="139">
        <f t="shared" ref="AM110:AM111" si="643">D110+I110-N110+S110-X110+AC110-AH110</f>
        <v>4864.6999999999989</v>
      </c>
      <c r="AN110" s="15">
        <f t="shared" ref="AN110:AN111" si="644">E110+J110-O110+T110-Y110+AD110-AI110</f>
        <v>4864.6999999999989</v>
      </c>
      <c r="AO110" s="15">
        <f t="shared" ref="AO110:AO111" si="645">F110+K110-P110+U110-Z110+AE110-AJ110</f>
        <v>0</v>
      </c>
      <c r="AP110" s="140">
        <f>SUM(AL110:AO110)</f>
        <v>9729.3999999999978</v>
      </c>
      <c r="AQ110" s="15">
        <v>0</v>
      </c>
      <c r="AR110" s="15">
        <v>4864.7</v>
      </c>
      <c r="AS110" s="15">
        <v>4864.7</v>
      </c>
      <c r="AT110" s="15">
        <v>0</v>
      </c>
      <c r="AU110" s="140">
        <f t="shared" ref="AU110:AU111" si="646">SUM(AQ110:AT110)</f>
        <v>9729.4</v>
      </c>
      <c r="AV110" s="15">
        <v>0</v>
      </c>
      <c r="AW110" s="15">
        <v>4864.7</v>
      </c>
      <c r="AX110" s="15">
        <v>4864.7</v>
      </c>
      <c r="AY110" s="15">
        <v>0</v>
      </c>
      <c r="AZ110" s="140">
        <f t="shared" ref="AZ110:AZ111" si="647">SUM(AV110:AY110)</f>
        <v>9729.4</v>
      </c>
      <c r="BA110" s="15">
        <v>0</v>
      </c>
      <c r="BB110" s="15">
        <v>6899.7</v>
      </c>
      <c r="BC110" s="15">
        <v>6899.7</v>
      </c>
      <c r="BD110" s="15">
        <v>0</v>
      </c>
      <c r="BE110" s="140">
        <f t="shared" ref="BE110:BE111" si="648">SUM(BA110:BD110)</f>
        <v>13799.4</v>
      </c>
      <c r="BF110" s="15">
        <v>0</v>
      </c>
      <c r="BG110" s="15">
        <v>6899.7</v>
      </c>
      <c r="BH110" s="15">
        <v>6899.7</v>
      </c>
      <c r="BI110" s="15">
        <v>0</v>
      </c>
      <c r="BJ110" s="140">
        <f t="shared" ref="BJ110:BJ111" si="649">SUM(BF110:BI110)</f>
        <v>13799.4</v>
      </c>
      <c r="BK110" s="15">
        <f t="shared" ref="BK110:BK111" si="650">AL110-AV110</f>
        <v>0</v>
      </c>
      <c r="BL110" s="15">
        <f t="shared" ref="BL110:BL111" si="651">AM110-AW110</f>
        <v>0</v>
      </c>
      <c r="BM110" s="15">
        <f t="shared" ref="BM110:BM111" si="652">AN110-AX110</f>
        <v>0</v>
      </c>
      <c r="BN110" s="15">
        <f t="shared" ref="BN110:BN111" si="653">AO110-BD110</f>
        <v>0</v>
      </c>
      <c r="BO110" s="15">
        <f t="shared" ref="BO110:BO111" si="654">SUM(BK110:BN110)</f>
        <v>0</v>
      </c>
      <c r="BP110" s="24"/>
      <c r="BQ110" s="24"/>
    </row>
    <row r="111" spans="1:70" s="141" customFormat="1" ht="14.25" x14ac:dyDescent="0.25">
      <c r="A111" s="280"/>
      <c r="B111" s="19" t="s">
        <v>36</v>
      </c>
      <c r="C111" s="50">
        <v>0</v>
      </c>
      <c r="D111" s="50">
        <v>0</v>
      </c>
      <c r="E111" s="50">
        <v>0</v>
      </c>
      <c r="F111" s="50"/>
      <c r="G111" s="138">
        <f t="shared" si="590"/>
        <v>0</v>
      </c>
      <c r="H111" s="138"/>
      <c r="I111" s="138"/>
      <c r="J111" s="138"/>
      <c r="K111" s="138"/>
      <c r="L111" s="138">
        <f t="shared" si="595"/>
        <v>0</v>
      </c>
      <c r="M111" s="138"/>
      <c r="N111" s="138"/>
      <c r="O111" s="138"/>
      <c r="P111" s="138"/>
      <c r="Q111" s="138">
        <f t="shared" si="637"/>
        <v>0</v>
      </c>
      <c r="R111" s="138"/>
      <c r="S111" s="138"/>
      <c r="T111" s="138"/>
      <c r="U111" s="138"/>
      <c r="V111" s="138">
        <f t="shared" si="638"/>
        <v>0</v>
      </c>
      <c r="W111" s="138"/>
      <c r="X111" s="138"/>
      <c r="Y111" s="138"/>
      <c r="Z111" s="138"/>
      <c r="AA111" s="138">
        <f t="shared" si="639"/>
        <v>0</v>
      </c>
      <c r="AB111" s="144"/>
      <c r="AC111" s="144"/>
      <c r="AD111" s="144">
        <v>0</v>
      </c>
      <c r="AE111" s="144"/>
      <c r="AF111" s="138">
        <f t="shared" si="640"/>
        <v>0</v>
      </c>
      <c r="AG111" s="144"/>
      <c r="AH111" s="144">
        <v>0</v>
      </c>
      <c r="AI111" s="144">
        <v>0</v>
      </c>
      <c r="AJ111" s="144"/>
      <c r="AK111" s="138">
        <f t="shared" si="641"/>
        <v>0</v>
      </c>
      <c r="AL111" s="139">
        <f t="shared" si="642"/>
        <v>0</v>
      </c>
      <c r="AM111" s="139">
        <f t="shared" si="643"/>
        <v>0</v>
      </c>
      <c r="AN111" s="15">
        <f t="shared" si="644"/>
        <v>0</v>
      </c>
      <c r="AO111" s="15">
        <f t="shared" si="645"/>
        <v>0</v>
      </c>
      <c r="AP111" s="140">
        <f t="shared" ref="AP111" si="655">SUM(AL111:AO111)</f>
        <v>0</v>
      </c>
      <c r="AQ111" s="15">
        <v>0</v>
      </c>
      <c r="AR111" s="15">
        <v>0</v>
      </c>
      <c r="AS111" s="15">
        <v>0</v>
      </c>
      <c r="AT111" s="15">
        <v>0</v>
      </c>
      <c r="AU111" s="140">
        <f t="shared" si="646"/>
        <v>0</v>
      </c>
      <c r="AV111" s="15">
        <v>0</v>
      </c>
      <c r="AW111" s="15">
        <v>0</v>
      </c>
      <c r="AX111" s="15">
        <v>0</v>
      </c>
      <c r="AY111" s="15">
        <v>0</v>
      </c>
      <c r="AZ111" s="140">
        <f t="shared" si="647"/>
        <v>0</v>
      </c>
      <c r="BA111" s="15">
        <v>0</v>
      </c>
      <c r="BB111" s="15">
        <v>0</v>
      </c>
      <c r="BC111" s="15">
        <v>0</v>
      </c>
      <c r="BD111" s="15">
        <v>0</v>
      </c>
      <c r="BE111" s="140">
        <f t="shared" si="648"/>
        <v>0</v>
      </c>
      <c r="BF111" s="15">
        <v>0</v>
      </c>
      <c r="BG111" s="15">
        <v>0</v>
      </c>
      <c r="BH111" s="15">
        <v>0</v>
      </c>
      <c r="BI111" s="15">
        <v>0</v>
      </c>
      <c r="BJ111" s="140">
        <f t="shared" si="649"/>
        <v>0</v>
      </c>
      <c r="BK111" s="15">
        <f t="shared" si="650"/>
        <v>0</v>
      </c>
      <c r="BL111" s="15">
        <f t="shared" si="651"/>
        <v>0</v>
      </c>
      <c r="BM111" s="15">
        <f t="shared" si="652"/>
        <v>0</v>
      </c>
      <c r="BN111" s="15">
        <f t="shared" si="653"/>
        <v>0</v>
      </c>
      <c r="BO111" s="15">
        <f t="shared" si="654"/>
        <v>0</v>
      </c>
      <c r="BP111" s="24"/>
      <c r="BQ111" s="24"/>
    </row>
    <row r="112" spans="1:70" s="141" customFormat="1" ht="14.25" customHeight="1" x14ac:dyDescent="0.25">
      <c r="A112" s="283" t="s">
        <v>91</v>
      </c>
      <c r="B112" s="202"/>
      <c r="C112" s="203">
        <f>SUM(C113:C115)</f>
        <v>185600</v>
      </c>
      <c r="D112" s="203">
        <f>SUM(D113:D115)</f>
        <v>95352</v>
      </c>
      <c r="E112" s="203">
        <f t="shared" ref="E112:F112" si="656">SUM(E113:E115)</f>
        <v>95352</v>
      </c>
      <c r="F112" s="203">
        <f t="shared" si="656"/>
        <v>0</v>
      </c>
      <c r="G112" s="203">
        <f t="shared" ref="G112:BK112" si="657">SUM(G113:G115)</f>
        <v>376304</v>
      </c>
      <c r="H112" s="203">
        <f t="shared" si="657"/>
        <v>0</v>
      </c>
      <c r="I112" s="203">
        <f t="shared" si="657"/>
        <v>0</v>
      </c>
      <c r="J112" s="203">
        <f t="shared" si="657"/>
        <v>0</v>
      </c>
      <c r="K112" s="203">
        <f t="shared" si="657"/>
        <v>0</v>
      </c>
      <c r="L112" s="203">
        <f t="shared" si="657"/>
        <v>0</v>
      </c>
      <c r="M112" s="203">
        <f t="shared" si="657"/>
        <v>0</v>
      </c>
      <c r="N112" s="203">
        <f t="shared" si="657"/>
        <v>0</v>
      </c>
      <c r="O112" s="203">
        <f t="shared" si="657"/>
        <v>0</v>
      </c>
      <c r="P112" s="203">
        <f t="shared" si="657"/>
        <v>0</v>
      </c>
      <c r="Q112" s="203">
        <f t="shared" si="657"/>
        <v>0</v>
      </c>
      <c r="R112" s="203">
        <f t="shared" si="657"/>
        <v>0</v>
      </c>
      <c r="S112" s="203">
        <f t="shared" si="657"/>
        <v>0</v>
      </c>
      <c r="T112" s="203">
        <f t="shared" si="657"/>
        <v>0</v>
      </c>
      <c r="U112" s="203">
        <f t="shared" si="657"/>
        <v>0</v>
      </c>
      <c r="V112" s="203">
        <f t="shared" si="657"/>
        <v>0</v>
      </c>
      <c r="W112" s="203">
        <f t="shared" si="657"/>
        <v>0</v>
      </c>
      <c r="X112" s="203">
        <f t="shared" si="657"/>
        <v>0</v>
      </c>
      <c r="Y112" s="203">
        <f t="shared" si="657"/>
        <v>0</v>
      </c>
      <c r="Z112" s="203">
        <f t="shared" si="657"/>
        <v>0</v>
      </c>
      <c r="AA112" s="203">
        <f t="shared" si="657"/>
        <v>0</v>
      </c>
      <c r="AB112" s="203">
        <f t="shared" si="657"/>
        <v>183908.25999999998</v>
      </c>
      <c r="AC112" s="203">
        <f t="shared" si="657"/>
        <v>61221.63</v>
      </c>
      <c r="AD112" s="203">
        <f t="shared" si="657"/>
        <v>61221.63</v>
      </c>
      <c r="AE112" s="203">
        <f t="shared" si="657"/>
        <v>0</v>
      </c>
      <c r="AF112" s="203">
        <f t="shared" si="657"/>
        <v>306351.52</v>
      </c>
      <c r="AG112" s="203">
        <f t="shared" si="657"/>
        <v>308074.05</v>
      </c>
      <c r="AH112" s="203">
        <f>SUM(AH113:AH115)</f>
        <v>140240.19</v>
      </c>
      <c r="AI112" s="203">
        <f t="shared" si="657"/>
        <v>140240.19</v>
      </c>
      <c r="AJ112" s="203">
        <f t="shared" si="657"/>
        <v>0</v>
      </c>
      <c r="AK112" s="203">
        <f t="shared" si="657"/>
        <v>588554.43000000005</v>
      </c>
      <c r="AL112" s="203">
        <f t="shared" si="657"/>
        <v>61434.210000000021</v>
      </c>
      <c r="AM112" s="203">
        <f t="shared" si="657"/>
        <v>16333.44</v>
      </c>
      <c r="AN112" s="203">
        <f t="shared" si="657"/>
        <v>16333.44</v>
      </c>
      <c r="AO112" s="203">
        <f t="shared" si="657"/>
        <v>0</v>
      </c>
      <c r="AP112" s="203">
        <f t="shared" si="657"/>
        <v>94101.090000000026</v>
      </c>
      <c r="AQ112" s="203">
        <f t="shared" si="657"/>
        <v>61434.21</v>
      </c>
      <c r="AR112" s="203">
        <f t="shared" si="657"/>
        <v>16333.44</v>
      </c>
      <c r="AS112" s="203">
        <f t="shared" si="657"/>
        <v>16333.44</v>
      </c>
      <c r="AT112" s="203">
        <f t="shared" si="657"/>
        <v>0</v>
      </c>
      <c r="AU112" s="203">
        <f t="shared" si="657"/>
        <v>94101.09</v>
      </c>
      <c r="AV112" s="203">
        <f t="shared" si="657"/>
        <v>61434.21</v>
      </c>
      <c r="AW112" s="203">
        <f t="shared" si="657"/>
        <v>16333.44</v>
      </c>
      <c r="AX112" s="203">
        <f t="shared" si="657"/>
        <v>16333.44</v>
      </c>
      <c r="AY112" s="203">
        <f t="shared" si="657"/>
        <v>0</v>
      </c>
      <c r="AZ112" s="203">
        <f t="shared" si="657"/>
        <v>94101.09</v>
      </c>
      <c r="BA112" s="203">
        <f t="shared" si="657"/>
        <v>61434.21</v>
      </c>
      <c r="BB112" s="203">
        <f t="shared" si="657"/>
        <v>16333.44</v>
      </c>
      <c r="BC112" s="203">
        <f t="shared" si="657"/>
        <v>16333.44</v>
      </c>
      <c r="BD112" s="203">
        <f t="shared" si="657"/>
        <v>0</v>
      </c>
      <c r="BE112" s="203">
        <f t="shared" si="657"/>
        <v>94101.09</v>
      </c>
      <c r="BF112" s="203">
        <f t="shared" si="657"/>
        <v>61434.21</v>
      </c>
      <c r="BG112" s="203">
        <f t="shared" si="657"/>
        <v>16333.44</v>
      </c>
      <c r="BH112" s="203">
        <f t="shared" si="657"/>
        <v>16333.44</v>
      </c>
      <c r="BI112" s="203">
        <f t="shared" si="657"/>
        <v>0</v>
      </c>
      <c r="BJ112" s="203">
        <f t="shared" si="657"/>
        <v>94101.09</v>
      </c>
      <c r="BK112" s="203">
        <f t="shared" si="657"/>
        <v>0</v>
      </c>
      <c r="BL112" s="203">
        <f>SUM(BL113:BL115)</f>
        <v>0</v>
      </c>
      <c r="BM112" s="203">
        <f t="shared" ref="BM112:BO112" si="658">SUM(BM113:BM115)</f>
        <v>0</v>
      </c>
      <c r="BN112" s="203">
        <f t="shared" si="658"/>
        <v>0</v>
      </c>
      <c r="BO112" s="203">
        <f t="shared" si="658"/>
        <v>0</v>
      </c>
      <c r="BP112" s="24"/>
      <c r="BQ112" s="24"/>
      <c r="BR112" s="181"/>
    </row>
    <row r="113" spans="1:70" s="141" customFormat="1" ht="14.25" x14ac:dyDescent="0.25">
      <c r="A113" s="279"/>
      <c r="B113" s="19" t="s">
        <v>43</v>
      </c>
      <c r="C113" s="50">
        <v>185600</v>
      </c>
      <c r="D113" s="50">
        <v>95235</v>
      </c>
      <c r="E113" s="50">
        <v>95235</v>
      </c>
      <c r="F113" s="50"/>
      <c r="G113" s="138">
        <f t="shared" si="590"/>
        <v>376070</v>
      </c>
      <c r="H113" s="138"/>
      <c r="I113" s="138"/>
      <c r="J113" s="138"/>
      <c r="K113" s="138"/>
      <c r="L113" s="138">
        <f t="shared" si="595"/>
        <v>0</v>
      </c>
      <c r="M113" s="138"/>
      <c r="N113" s="138"/>
      <c r="O113" s="138"/>
      <c r="P113" s="138"/>
      <c r="Q113" s="138">
        <f t="shared" ref="Q113:Q115" si="659">SUM(M113:P113)</f>
        <v>0</v>
      </c>
      <c r="R113" s="138"/>
      <c r="S113" s="138"/>
      <c r="T113" s="138"/>
      <c r="U113" s="138"/>
      <c r="V113" s="138">
        <f t="shared" ref="V113:V115" si="660">SUM(R113:U113)</f>
        <v>0</v>
      </c>
      <c r="W113" s="138"/>
      <c r="X113" s="138"/>
      <c r="Y113" s="138"/>
      <c r="Z113" s="138"/>
      <c r="AA113" s="138">
        <f t="shared" ref="AA113:AA115" si="661">SUM(W113:Z113)</f>
        <v>0</v>
      </c>
      <c r="AB113" s="144">
        <v>183908.25999999998</v>
      </c>
      <c r="AC113" s="144">
        <v>58117.5</v>
      </c>
      <c r="AD113" s="144">
        <v>58117.5</v>
      </c>
      <c r="AE113" s="144"/>
      <c r="AF113" s="138">
        <f t="shared" ref="AF113:AF115" si="662">SUM(AB113:AE113)</f>
        <v>300143.26</v>
      </c>
      <c r="AG113" s="144">
        <v>308074.05</v>
      </c>
      <c r="AH113" s="144">
        <v>139305.5</v>
      </c>
      <c r="AI113" s="144">
        <v>139305.5</v>
      </c>
      <c r="AJ113" s="144"/>
      <c r="AK113" s="138">
        <f t="shared" ref="AK113:AK115" si="663">SUM(AG113:AJ113)</f>
        <v>586685.05000000005</v>
      </c>
      <c r="AL113" s="139">
        <f t="shared" ref="AL113:AL115" si="664">C113+H113-M113+R113-W113+AB113-AG113</f>
        <v>61434.210000000021</v>
      </c>
      <c r="AM113" s="139">
        <f t="shared" ref="AM113" si="665">D113+I113-N113+S113-X113+AC113-AH113</f>
        <v>14047</v>
      </c>
      <c r="AN113" s="15">
        <f t="shared" ref="AN113:AN115" si="666">E113+J113-O113+T113-Y113+AD113-AI113</f>
        <v>14047</v>
      </c>
      <c r="AO113" s="15">
        <f t="shared" ref="AO113:AO115" si="667">F113+K113-P113+U113-Z113+AE113-AJ113</f>
        <v>0</v>
      </c>
      <c r="AP113" s="140">
        <f t="shared" ref="AP113:AP115" si="668">SUM(AL113:AO113)</f>
        <v>89528.210000000021</v>
      </c>
      <c r="AQ113" s="15">
        <v>61434.21</v>
      </c>
      <c r="AR113" s="15">
        <v>14047</v>
      </c>
      <c r="AS113" s="15">
        <v>14047</v>
      </c>
      <c r="AT113" s="15">
        <v>0</v>
      </c>
      <c r="AU113" s="140">
        <f t="shared" ref="AU113:AU115" si="669">SUM(AQ113:AT113)</f>
        <v>89528.209999999992</v>
      </c>
      <c r="AV113" s="15">
        <v>61434.21</v>
      </c>
      <c r="AW113" s="15">
        <v>14047</v>
      </c>
      <c r="AX113" s="15">
        <v>14047</v>
      </c>
      <c r="AY113" s="15">
        <v>0</v>
      </c>
      <c r="AZ113" s="140">
        <f t="shared" ref="AZ113:AZ115" si="670">SUM(AV113:AY113)</f>
        <v>89528.209999999992</v>
      </c>
      <c r="BA113" s="15">
        <v>61434.21</v>
      </c>
      <c r="BB113" s="15">
        <v>14047</v>
      </c>
      <c r="BC113" s="15">
        <v>14047</v>
      </c>
      <c r="BD113" s="15">
        <v>0</v>
      </c>
      <c r="BE113" s="140">
        <f t="shared" ref="BE113:BE115" si="671">SUM(BA113:BD113)</f>
        <v>89528.209999999992</v>
      </c>
      <c r="BF113" s="15">
        <v>61434.21</v>
      </c>
      <c r="BG113" s="15">
        <v>14047</v>
      </c>
      <c r="BH113" s="15">
        <v>14047</v>
      </c>
      <c r="BI113" s="15">
        <v>0</v>
      </c>
      <c r="BJ113" s="140">
        <f t="shared" ref="BJ113:BJ115" si="672">SUM(BF113:BI113)</f>
        <v>89528.209999999992</v>
      </c>
      <c r="BK113" s="15">
        <f t="shared" ref="BK113:BK115" si="673">AL113-AV113</f>
        <v>0</v>
      </c>
      <c r="BL113" s="15">
        <f t="shared" ref="BL113:BL115" si="674">AM113-AW113</f>
        <v>0</v>
      </c>
      <c r="BM113" s="15">
        <f t="shared" ref="BM113:BM115" si="675">AN113-AX113</f>
        <v>0</v>
      </c>
      <c r="BN113" s="15">
        <f t="shared" ref="BN113:BN115" si="676">AO113-BD113</f>
        <v>0</v>
      </c>
      <c r="BO113" s="15">
        <f t="shared" ref="BO113:BO115" si="677">SUM(BK113:BN113)</f>
        <v>0</v>
      </c>
      <c r="BP113" s="24"/>
      <c r="BQ113" s="24"/>
    </row>
    <row r="114" spans="1:70" s="194" customFormat="1" ht="14.25" x14ac:dyDescent="0.25">
      <c r="A114" s="279"/>
      <c r="B114" s="26" t="s">
        <v>37</v>
      </c>
      <c r="C114" s="190">
        <v>0</v>
      </c>
      <c r="D114" s="190">
        <v>0</v>
      </c>
      <c r="E114" s="190">
        <v>0</v>
      </c>
      <c r="F114" s="190"/>
      <c r="G114" s="138">
        <f t="shared" si="590"/>
        <v>0</v>
      </c>
      <c r="H114" s="191"/>
      <c r="I114" s="191"/>
      <c r="J114" s="191"/>
      <c r="K114" s="191"/>
      <c r="L114" s="138">
        <f t="shared" si="595"/>
        <v>0</v>
      </c>
      <c r="M114" s="191"/>
      <c r="N114" s="191"/>
      <c r="O114" s="191"/>
      <c r="P114" s="191"/>
      <c r="Q114" s="138">
        <f t="shared" si="659"/>
        <v>0</v>
      </c>
      <c r="R114" s="191"/>
      <c r="S114" s="191"/>
      <c r="T114" s="191"/>
      <c r="U114" s="191"/>
      <c r="V114" s="191">
        <f t="shared" si="660"/>
        <v>0</v>
      </c>
      <c r="W114" s="191"/>
      <c r="X114" s="191"/>
      <c r="Y114" s="191"/>
      <c r="Z114" s="191"/>
      <c r="AA114" s="191">
        <f t="shared" si="661"/>
        <v>0</v>
      </c>
      <c r="AB114" s="192">
        <v>0</v>
      </c>
      <c r="AC114" s="192">
        <v>350</v>
      </c>
      <c r="AD114" s="192">
        <v>350</v>
      </c>
      <c r="AE114" s="192"/>
      <c r="AF114" s="191">
        <f t="shared" si="662"/>
        <v>700</v>
      </c>
      <c r="AG114" s="192">
        <v>0</v>
      </c>
      <c r="AH114" s="192">
        <v>350</v>
      </c>
      <c r="AI114" s="192">
        <v>350</v>
      </c>
      <c r="AJ114" s="192"/>
      <c r="AK114" s="191">
        <f t="shared" si="663"/>
        <v>700</v>
      </c>
      <c r="AL114" s="193">
        <f t="shared" si="664"/>
        <v>0</v>
      </c>
      <c r="AM114" s="193">
        <f>D114+I114-N114+S114-X114+AC114-AH114</f>
        <v>0</v>
      </c>
      <c r="AN114" s="182">
        <f t="shared" si="666"/>
        <v>0</v>
      </c>
      <c r="AO114" s="182">
        <f t="shared" si="667"/>
        <v>0</v>
      </c>
      <c r="AP114" s="183">
        <f t="shared" si="668"/>
        <v>0</v>
      </c>
      <c r="AQ114" s="182">
        <v>0</v>
      </c>
      <c r="AR114" s="182">
        <v>0</v>
      </c>
      <c r="AS114" s="182">
        <v>0</v>
      </c>
      <c r="AT114" s="182">
        <v>0</v>
      </c>
      <c r="AU114" s="183">
        <f t="shared" si="669"/>
        <v>0</v>
      </c>
      <c r="AV114" s="182">
        <v>0</v>
      </c>
      <c r="AW114" s="182">
        <v>0</v>
      </c>
      <c r="AX114" s="182">
        <v>0</v>
      </c>
      <c r="AY114" s="182">
        <v>0</v>
      </c>
      <c r="AZ114" s="183">
        <f t="shared" si="670"/>
        <v>0</v>
      </c>
      <c r="BA114" s="182">
        <v>0</v>
      </c>
      <c r="BB114" s="182">
        <v>0</v>
      </c>
      <c r="BC114" s="182">
        <v>0</v>
      </c>
      <c r="BD114" s="182">
        <v>0</v>
      </c>
      <c r="BE114" s="183">
        <f t="shared" si="671"/>
        <v>0</v>
      </c>
      <c r="BF114" s="182">
        <v>0</v>
      </c>
      <c r="BG114" s="182">
        <v>0</v>
      </c>
      <c r="BH114" s="182">
        <v>0</v>
      </c>
      <c r="BI114" s="182">
        <v>0</v>
      </c>
      <c r="BJ114" s="183">
        <f t="shared" si="672"/>
        <v>0</v>
      </c>
      <c r="BK114" s="182">
        <f t="shared" si="673"/>
        <v>0</v>
      </c>
      <c r="BL114" s="182">
        <f t="shared" si="674"/>
        <v>0</v>
      </c>
      <c r="BM114" s="182">
        <f t="shared" si="675"/>
        <v>0</v>
      </c>
      <c r="BN114" s="182">
        <f t="shared" si="676"/>
        <v>0</v>
      </c>
      <c r="BO114" s="182">
        <f t="shared" si="677"/>
        <v>0</v>
      </c>
      <c r="BP114" s="28"/>
      <c r="BQ114" s="28"/>
    </row>
    <row r="115" spans="1:70" s="194" customFormat="1" ht="14.25" x14ac:dyDescent="0.25">
      <c r="A115" s="280"/>
      <c r="B115" s="26" t="s">
        <v>38</v>
      </c>
      <c r="C115" s="190">
        <v>0</v>
      </c>
      <c r="D115" s="190">
        <v>117</v>
      </c>
      <c r="E115" s="190">
        <v>117</v>
      </c>
      <c r="F115" s="190"/>
      <c r="G115" s="138">
        <f t="shared" si="590"/>
        <v>234</v>
      </c>
      <c r="H115" s="191"/>
      <c r="I115" s="191"/>
      <c r="J115" s="191"/>
      <c r="K115" s="191"/>
      <c r="L115" s="138">
        <f t="shared" si="595"/>
        <v>0</v>
      </c>
      <c r="M115" s="191"/>
      <c r="N115" s="191"/>
      <c r="O115" s="191"/>
      <c r="P115" s="191"/>
      <c r="Q115" s="138">
        <f t="shared" si="659"/>
        <v>0</v>
      </c>
      <c r="R115" s="191"/>
      <c r="S115" s="191"/>
      <c r="T115" s="191"/>
      <c r="U115" s="191"/>
      <c r="V115" s="191">
        <f t="shared" si="660"/>
        <v>0</v>
      </c>
      <c r="W115" s="191"/>
      <c r="X115" s="191"/>
      <c r="Y115" s="191"/>
      <c r="Z115" s="191"/>
      <c r="AA115" s="191">
        <f t="shared" si="661"/>
        <v>0</v>
      </c>
      <c r="AB115" s="192">
        <v>0</v>
      </c>
      <c r="AC115" s="192">
        <v>2754.13</v>
      </c>
      <c r="AD115" s="192">
        <v>2754.13</v>
      </c>
      <c r="AE115" s="192"/>
      <c r="AF115" s="191">
        <f t="shared" si="662"/>
        <v>5508.26</v>
      </c>
      <c r="AG115" s="192">
        <v>0</v>
      </c>
      <c r="AH115" s="192">
        <v>584.69000000000005</v>
      </c>
      <c r="AI115" s="192">
        <v>584.69000000000005</v>
      </c>
      <c r="AJ115" s="192"/>
      <c r="AK115" s="191">
        <f t="shared" si="663"/>
        <v>1169.3800000000001</v>
      </c>
      <c r="AL115" s="193">
        <f t="shared" si="664"/>
        <v>0</v>
      </c>
      <c r="AM115" s="193">
        <f t="shared" ref="AM115" si="678">D115+I115-N115+S115-X115+AC115-AH115</f>
        <v>2286.44</v>
      </c>
      <c r="AN115" s="182">
        <f t="shared" si="666"/>
        <v>2286.44</v>
      </c>
      <c r="AO115" s="182">
        <f t="shared" si="667"/>
        <v>0</v>
      </c>
      <c r="AP115" s="183">
        <f t="shared" si="668"/>
        <v>4572.88</v>
      </c>
      <c r="AQ115" s="182">
        <v>0</v>
      </c>
      <c r="AR115" s="182">
        <v>2286.44</v>
      </c>
      <c r="AS115" s="182">
        <v>2286.44</v>
      </c>
      <c r="AT115" s="182">
        <v>0</v>
      </c>
      <c r="AU115" s="183">
        <f t="shared" si="669"/>
        <v>4572.88</v>
      </c>
      <c r="AV115" s="182">
        <v>0</v>
      </c>
      <c r="AW115" s="182">
        <v>2286.44</v>
      </c>
      <c r="AX115" s="182">
        <v>2286.44</v>
      </c>
      <c r="AY115" s="182">
        <v>0</v>
      </c>
      <c r="AZ115" s="183">
        <f t="shared" si="670"/>
        <v>4572.88</v>
      </c>
      <c r="BA115" s="182">
        <v>0</v>
      </c>
      <c r="BB115" s="182">
        <v>2286.44</v>
      </c>
      <c r="BC115" s="182">
        <v>2286.44</v>
      </c>
      <c r="BD115" s="182">
        <v>0</v>
      </c>
      <c r="BE115" s="183">
        <f t="shared" si="671"/>
        <v>4572.88</v>
      </c>
      <c r="BF115" s="182">
        <v>0</v>
      </c>
      <c r="BG115" s="182">
        <v>2286.44</v>
      </c>
      <c r="BH115" s="182">
        <v>2286.44</v>
      </c>
      <c r="BI115" s="182">
        <v>0</v>
      </c>
      <c r="BJ115" s="183">
        <f t="shared" si="672"/>
        <v>4572.88</v>
      </c>
      <c r="BK115" s="182">
        <f t="shared" si="673"/>
        <v>0</v>
      </c>
      <c r="BL115" s="182">
        <f t="shared" si="674"/>
        <v>0</v>
      </c>
      <c r="BM115" s="182">
        <f t="shared" si="675"/>
        <v>0</v>
      </c>
      <c r="BN115" s="182">
        <f t="shared" si="676"/>
        <v>0</v>
      </c>
      <c r="BO115" s="182">
        <f t="shared" si="677"/>
        <v>0</v>
      </c>
      <c r="BP115" s="28"/>
      <c r="BQ115" s="28"/>
    </row>
    <row r="116" spans="1:70" s="141" customFormat="1" ht="14.25" customHeight="1" x14ac:dyDescent="0.25">
      <c r="A116" s="283" t="s">
        <v>92</v>
      </c>
      <c r="B116" s="202"/>
      <c r="C116" s="203">
        <f>SUM(C117:C121)</f>
        <v>1723061.0299999998</v>
      </c>
      <c r="D116" s="203">
        <f>SUM(D117:D121)</f>
        <v>8806111.5</v>
      </c>
      <c r="E116" s="203">
        <f t="shared" ref="E116:F116" si="679">SUM(E117:E121)</f>
        <v>8806111.5</v>
      </c>
      <c r="F116" s="203">
        <f t="shared" si="679"/>
        <v>0</v>
      </c>
      <c r="G116" s="203">
        <f t="shared" ref="G116:BO116" si="680">SUM(G117:G121)</f>
        <v>19335284.029999997</v>
      </c>
      <c r="H116" s="203">
        <f t="shared" si="680"/>
        <v>0</v>
      </c>
      <c r="I116" s="203">
        <f t="shared" si="680"/>
        <v>1004790.16</v>
      </c>
      <c r="J116" s="203">
        <f t="shared" si="680"/>
        <v>0</v>
      </c>
      <c r="K116" s="203">
        <f t="shared" si="680"/>
        <v>0</v>
      </c>
      <c r="L116" s="203">
        <f t="shared" si="680"/>
        <v>1004790.16</v>
      </c>
      <c r="M116" s="203">
        <f t="shared" si="680"/>
        <v>0</v>
      </c>
      <c r="N116" s="203">
        <f t="shared" si="680"/>
        <v>0</v>
      </c>
      <c r="O116" s="203">
        <f t="shared" si="680"/>
        <v>0</v>
      </c>
      <c r="P116" s="203">
        <f t="shared" si="680"/>
        <v>0</v>
      </c>
      <c r="Q116" s="203">
        <f t="shared" si="680"/>
        <v>0</v>
      </c>
      <c r="R116" s="203">
        <f t="shared" si="680"/>
        <v>0</v>
      </c>
      <c r="S116" s="203">
        <f t="shared" si="680"/>
        <v>0</v>
      </c>
      <c r="T116" s="203">
        <f t="shared" si="680"/>
        <v>0</v>
      </c>
      <c r="U116" s="203">
        <f t="shared" si="680"/>
        <v>0</v>
      </c>
      <c r="V116" s="203">
        <f t="shared" si="680"/>
        <v>0</v>
      </c>
      <c r="W116" s="203">
        <f t="shared" si="680"/>
        <v>0</v>
      </c>
      <c r="X116" s="203">
        <f t="shared" si="680"/>
        <v>0</v>
      </c>
      <c r="Y116" s="203">
        <f t="shared" si="680"/>
        <v>0</v>
      </c>
      <c r="Z116" s="203">
        <f t="shared" si="680"/>
        <v>0</v>
      </c>
      <c r="AA116" s="203">
        <f t="shared" si="680"/>
        <v>0</v>
      </c>
      <c r="AB116" s="203">
        <f t="shared" si="680"/>
        <v>200854.56</v>
      </c>
      <c r="AC116" s="203">
        <f t="shared" si="680"/>
        <v>553494.06000000006</v>
      </c>
      <c r="AD116" s="203">
        <f t="shared" si="680"/>
        <v>188907.18400000001</v>
      </c>
      <c r="AE116" s="203">
        <f t="shared" si="680"/>
        <v>0</v>
      </c>
      <c r="AF116" s="203">
        <f t="shared" si="680"/>
        <v>943255.804</v>
      </c>
      <c r="AG116" s="203">
        <f t="shared" si="680"/>
        <v>674574.71000000008</v>
      </c>
      <c r="AH116" s="203">
        <f>SUM(AH117:AH121)</f>
        <v>1517449.0699999998</v>
      </c>
      <c r="AI116" s="203">
        <f t="shared" si="680"/>
        <v>237116.24999999974</v>
      </c>
      <c r="AJ116" s="203">
        <f t="shared" si="680"/>
        <v>0</v>
      </c>
      <c r="AK116" s="203">
        <f t="shared" si="680"/>
        <v>2429140.0300000003</v>
      </c>
      <c r="AL116" s="203">
        <f t="shared" si="680"/>
        <v>1249340.8799999999</v>
      </c>
      <c r="AM116" s="203">
        <f t="shared" si="680"/>
        <v>8846946.6499999985</v>
      </c>
      <c r="AN116" s="203">
        <f t="shared" si="680"/>
        <v>8757902.4340000004</v>
      </c>
      <c r="AO116" s="203">
        <f t="shared" si="680"/>
        <v>0</v>
      </c>
      <c r="AP116" s="203">
        <f t="shared" si="680"/>
        <v>18854189.963999998</v>
      </c>
      <c r="AQ116" s="203">
        <f t="shared" si="680"/>
        <v>1249340.8799999999</v>
      </c>
      <c r="AR116" s="203">
        <f t="shared" si="680"/>
        <v>8767519.9900000002</v>
      </c>
      <c r="AS116" s="203">
        <f t="shared" si="680"/>
        <v>8837329.0899999999</v>
      </c>
      <c r="AT116" s="203">
        <f t="shared" si="680"/>
        <v>0</v>
      </c>
      <c r="AU116" s="203">
        <f t="shared" si="680"/>
        <v>18854189.960000001</v>
      </c>
      <c r="AV116" s="203">
        <f t="shared" si="680"/>
        <v>1249340.8799999999</v>
      </c>
      <c r="AW116" s="203">
        <f t="shared" si="680"/>
        <v>8846946.6500000004</v>
      </c>
      <c r="AX116" s="203">
        <f t="shared" si="680"/>
        <v>8757902.4299999997</v>
      </c>
      <c r="AY116" s="203">
        <f t="shared" si="680"/>
        <v>0</v>
      </c>
      <c r="AZ116" s="203">
        <f t="shared" si="680"/>
        <v>18854189.960000001</v>
      </c>
      <c r="BA116" s="203">
        <f t="shared" si="680"/>
        <v>1249466.8799999999</v>
      </c>
      <c r="BB116" s="203">
        <f t="shared" si="680"/>
        <v>9040420.8499999996</v>
      </c>
      <c r="BC116" s="203">
        <f t="shared" si="680"/>
        <v>8951376.6300000008</v>
      </c>
      <c r="BD116" s="203">
        <f t="shared" si="680"/>
        <v>0</v>
      </c>
      <c r="BE116" s="203">
        <f t="shared" si="680"/>
        <v>19241264.360000003</v>
      </c>
      <c r="BF116" s="203">
        <f t="shared" si="680"/>
        <v>1249466.8799999999</v>
      </c>
      <c r="BG116" s="203">
        <f t="shared" si="680"/>
        <v>9040420.8499999996</v>
      </c>
      <c r="BH116" s="203">
        <f t="shared" si="680"/>
        <v>8951376.6300000008</v>
      </c>
      <c r="BI116" s="203">
        <f t="shared" si="680"/>
        <v>0</v>
      </c>
      <c r="BJ116" s="203">
        <f t="shared" si="680"/>
        <v>19241264.360000003</v>
      </c>
      <c r="BK116" s="203">
        <f t="shared" si="680"/>
        <v>0</v>
      </c>
      <c r="BL116" s="203">
        <f t="shared" si="680"/>
        <v>0</v>
      </c>
      <c r="BM116" s="203">
        <f t="shared" si="680"/>
        <v>0</v>
      </c>
      <c r="BN116" s="203">
        <f t="shared" si="680"/>
        <v>0</v>
      </c>
      <c r="BO116" s="203">
        <f t="shared" si="680"/>
        <v>0</v>
      </c>
      <c r="BP116" s="24"/>
      <c r="BQ116" s="24"/>
      <c r="BR116" s="181"/>
    </row>
    <row r="117" spans="1:70" s="141" customFormat="1" ht="71.25" x14ac:dyDescent="0.25">
      <c r="A117" s="279"/>
      <c r="B117" s="19" t="s">
        <v>64</v>
      </c>
      <c r="C117" s="50"/>
      <c r="D117" s="50">
        <v>6777</v>
      </c>
      <c r="E117" s="50">
        <v>6777</v>
      </c>
      <c r="F117" s="50"/>
      <c r="G117" s="138">
        <f t="shared" si="590"/>
        <v>13554</v>
      </c>
      <c r="H117" s="138"/>
      <c r="I117" s="138"/>
      <c r="J117" s="138"/>
      <c r="K117" s="138"/>
      <c r="L117" s="138">
        <f t="shared" si="595"/>
        <v>0</v>
      </c>
      <c r="M117" s="138"/>
      <c r="N117" s="138"/>
      <c r="O117" s="138"/>
      <c r="P117" s="138"/>
      <c r="Q117" s="138">
        <f t="shared" ref="Q117:Q121" si="681">SUM(M117:P117)</f>
        <v>0</v>
      </c>
      <c r="R117" s="138"/>
      <c r="S117" s="138"/>
      <c r="T117" s="138"/>
      <c r="U117" s="138"/>
      <c r="V117" s="138">
        <f t="shared" ref="V117:V121" si="682">SUM(R117:U117)</f>
        <v>0</v>
      </c>
      <c r="W117" s="138"/>
      <c r="X117" s="138"/>
      <c r="Y117" s="138"/>
      <c r="Z117" s="138"/>
      <c r="AA117" s="138">
        <f t="shared" ref="AA117:AA121" si="683">SUM(W117:Z117)</f>
        <v>0</v>
      </c>
      <c r="AB117" s="144">
        <v>0</v>
      </c>
      <c r="AC117" s="200">
        <v>227.06</v>
      </c>
      <c r="AD117" s="200">
        <v>227.06</v>
      </c>
      <c r="AE117" s="144"/>
      <c r="AF117" s="138">
        <f t="shared" ref="AF117:AF121" si="684">SUM(AB117:AE117)</f>
        <v>454.12</v>
      </c>
      <c r="AG117" s="144">
        <v>0</v>
      </c>
      <c r="AH117" s="200">
        <v>227.06</v>
      </c>
      <c r="AI117" s="200">
        <v>227.06</v>
      </c>
      <c r="AJ117" s="144"/>
      <c r="AK117" s="138">
        <f t="shared" ref="AK117:AK121" si="685">SUM(AG117:AJ117)</f>
        <v>454.12</v>
      </c>
      <c r="AL117" s="15">
        <f t="shared" ref="AL117:AL120" si="686">C117+H117-M117+R117-W117+AB117-AG117</f>
        <v>0</v>
      </c>
      <c r="AM117" s="15">
        <f t="shared" ref="AM117:AM121" si="687">D117+I117-N117+S117-X117+AC117-AH117</f>
        <v>6777</v>
      </c>
      <c r="AN117" s="15">
        <f t="shared" ref="AN117:AN121" si="688">E117+J117-O117+T117-Y117+AD117-AI117</f>
        <v>6777</v>
      </c>
      <c r="AO117" s="15">
        <f t="shared" ref="AO117:AO121" si="689">F117+K117-P117+U117-Z117+AE117-AJ117</f>
        <v>0</v>
      </c>
      <c r="AP117" s="140">
        <f t="shared" ref="AP117:AP120" si="690">SUM(AL117:AO117)</f>
        <v>13554</v>
      </c>
      <c r="AQ117" s="15">
        <v>0</v>
      </c>
      <c r="AR117" s="15">
        <v>6777</v>
      </c>
      <c r="AS117" s="15">
        <v>6777</v>
      </c>
      <c r="AT117" s="15">
        <v>0</v>
      </c>
      <c r="AU117" s="140">
        <f t="shared" ref="AU117:AU121" si="691">SUM(AQ117:AT117)</f>
        <v>13554</v>
      </c>
      <c r="AV117" s="15">
        <v>0</v>
      </c>
      <c r="AW117" s="15">
        <v>6777</v>
      </c>
      <c r="AX117" s="15">
        <v>6777</v>
      </c>
      <c r="AY117" s="15">
        <v>0</v>
      </c>
      <c r="AZ117" s="140">
        <f t="shared" ref="AZ117:AZ121" si="692">SUM(AV117:AY117)</f>
        <v>13554</v>
      </c>
      <c r="BA117" s="15">
        <v>0</v>
      </c>
      <c r="BB117" s="15">
        <v>6777</v>
      </c>
      <c r="BC117" s="15">
        <v>6777</v>
      </c>
      <c r="BD117" s="15">
        <v>0</v>
      </c>
      <c r="BE117" s="140">
        <f t="shared" ref="BE117:BE121" si="693">SUM(BA117:BD117)</f>
        <v>13554</v>
      </c>
      <c r="BF117" s="15">
        <v>0</v>
      </c>
      <c r="BG117" s="15">
        <v>6777</v>
      </c>
      <c r="BH117" s="15">
        <v>6777</v>
      </c>
      <c r="BI117" s="15">
        <v>0</v>
      </c>
      <c r="BJ117" s="140">
        <f t="shared" ref="BJ117:BJ121" si="694">SUM(BF117:BI117)</f>
        <v>13554</v>
      </c>
      <c r="BK117" s="15">
        <f t="shared" ref="BK117:BK121" si="695">AL117-AV117</f>
        <v>0</v>
      </c>
      <c r="BL117" s="15">
        <f t="shared" ref="BL117:BL121" si="696">AM117-AW117</f>
        <v>0</v>
      </c>
      <c r="BM117" s="15">
        <f t="shared" ref="BM117:BM120" si="697">AN117-AX117</f>
        <v>0</v>
      </c>
      <c r="BN117" s="15">
        <f t="shared" ref="BN117:BN121" si="698">AO117-BD117</f>
        <v>0</v>
      </c>
      <c r="BO117" s="15">
        <f>SUM(BK117:BN117)</f>
        <v>0</v>
      </c>
      <c r="BP117" s="24"/>
      <c r="BQ117" s="24"/>
    </row>
    <row r="118" spans="1:70" s="141" customFormat="1" ht="14.25" x14ac:dyDescent="0.25">
      <c r="A118" s="279"/>
      <c r="B118" s="19" t="s">
        <v>39</v>
      </c>
      <c r="C118" s="50"/>
      <c r="D118" s="50">
        <v>487.5</v>
      </c>
      <c r="E118" s="50">
        <v>487.5</v>
      </c>
      <c r="F118" s="50"/>
      <c r="G118" s="138">
        <f t="shared" si="590"/>
        <v>975</v>
      </c>
      <c r="H118" s="138"/>
      <c r="I118" s="138"/>
      <c r="J118" s="138"/>
      <c r="K118" s="138"/>
      <c r="L118" s="138">
        <f t="shared" si="595"/>
        <v>0</v>
      </c>
      <c r="M118" s="138"/>
      <c r="N118" s="138"/>
      <c r="O118" s="138"/>
      <c r="P118" s="138"/>
      <c r="Q118" s="138">
        <f t="shared" si="681"/>
        <v>0</v>
      </c>
      <c r="R118" s="138"/>
      <c r="S118" s="138"/>
      <c r="T118" s="138"/>
      <c r="U118" s="138"/>
      <c r="V118" s="138">
        <f t="shared" si="682"/>
        <v>0</v>
      </c>
      <c r="W118" s="138"/>
      <c r="X118" s="138"/>
      <c r="Y118" s="138"/>
      <c r="Z118" s="138"/>
      <c r="AA118" s="138">
        <f t="shared" si="683"/>
        <v>0</v>
      </c>
      <c r="AB118" s="144">
        <v>0</v>
      </c>
      <c r="AC118" s="200">
        <v>298.5</v>
      </c>
      <c r="AD118" s="200">
        <v>298.5</v>
      </c>
      <c r="AE118" s="144"/>
      <c r="AF118" s="138">
        <f t="shared" si="684"/>
        <v>597</v>
      </c>
      <c r="AG118" s="144">
        <v>0</v>
      </c>
      <c r="AH118" s="200">
        <v>214</v>
      </c>
      <c r="AI118" s="200">
        <v>214</v>
      </c>
      <c r="AJ118" s="144"/>
      <c r="AK118" s="138">
        <f t="shared" si="685"/>
        <v>428</v>
      </c>
      <c r="AL118" s="15">
        <f t="shared" si="686"/>
        <v>0</v>
      </c>
      <c r="AM118" s="15">
        <f t="shared" si="687"/>
        <v>572</v>
      </c>
      <c r="AN118" s="15">
        <f t="shared" si="688"/>
        <v>572</v>
      </c>
      <c r="AO118" s="15">
        <f t="shared" si="689"/>
        <v>0</v>
      </c>
      <c r="AP118" s="140">
        <f t="shared" si="690"/>
        <v>1144</v>
      </c>
      <c r="AQ118" s="15">
        <v>0</v>
      </c>
      <c r="AR118" s="15">
        <v>572</v>
      </c>
      <c r="AS118" s="15">
        <v>572</v>
      </c>
      <c r="AT118" s="15">
        <v>0</v>
      </c>
      <c r="AU118" s="140">
        <f t="shared" si="691"/>
        <v>1144</v>
      </c>
      <c r="AV118" s="15">
        <v>0</v>
      </c>
      <c r="AW118" s="15">
        <v>572</v>
      </c>
      <c r="AX118" s="15">
        <v>572</v>
      </c>
      <c r="AY118" s="15">
        <v>0</v>
      </c>
      <c r="AZ118" s="140">
        <f t="shared" si="692"/>
        <v>1144</v>
      </c>
      <c r="BA118" s="15">
        <v>0</v>
      </c>
      <c r="BB118" s="15">
        <v>572</v>
      </c>
      <c r="BC118" s="15">
        <v>572</v>
      </c>
      <c r="BD118" s="15">
        <v>0</v>
      </c>
      <c r="BE118" s="140">
        <f t="shared" si="693"/>
        <v>1144</v>
      </c>
      <c r="BF118" s="15">
        <v>0</v>
      </c>
      <c r="BG118" s="15">
        <v>572</v>
      </c>
      <c r="BH118" s="15">
        <v>572</v>
      </c>
      <c r="BI118" s="15">
        <v>0</v>
      </c>
      <c r="BJ118" s="140">
        <f t="shared" si="694"/>
        <v>1144</v>
      </c>
      <c r="BK118" s="15">
        <f t="shared" si="695"/>
        <v>0</v>
      </c>
      <c r="BL118" s="15">
        <f t="shared" si="696"/>
        <v>0</v>
      </c>
      <c r="BM118" s="15">
        <f t="shared" si="697"/>
        <v>0</v>
      </c>
      <c r="BN118" s="15">
        <f t="shared" si="698"/>
        <v>0</v>
      </c>
      <c r="BO118" s="15">
        <f t="shared" ref="BO118:BO120" si="699">SUM(BK118:BN118)</f>
        <v>0</v>
      </c>
      <c r="BP118" s="24"/>
      <c r="BQ118" s="24"/>
    </row>
    <row r="119" spans="1:70" s="141" customFormat="1" ht="14.25" x14ac:dyDescent="0.25">
      <c r="A119" s="279"/>
      <c r="B119" s="26" t="s">
        <v>40</v>
      </c>
      <c r="C119" s="50">
        <v>145000</v>
      </c>
      <c r="D119" s="50">
        <v>0</v>
      </c>
      <c r="E119" s="50">
        <v>0</v>
      </c>
      <c r="F119" s="50"/>
      <c r="G119" s="138">
        <f t="shared" si="590"/>
        <v>145000</v>
      </c>
      <c r="H119" s="138"/>
      <c r="I119" s="139">
        <v>628597.18000000005</v>
      </c>
      <c r="J119" s="138"/>
      <c r="K119" s="138"/>
      <c r="L119" s="138">
        <f t="shared" si="595"/>
        <v>628597.18000000005</v>
      </c>
      <c r="M119" s="138"/>
      <c r="N119" s="138"/>
      <c r="O119" s="138"/>
      <c r="P119" s="138"/>
      <c r="Q119" s="138">
        <f t="shared" si="681"/>
        <v>0</v>
      </c>
      <c r="R119" s="138"/>
      <c r="S119" s="138"/>
      <c r="T119" s="138"/>
      <c r="U119" s="138"/>
      <c r="V119" s="138">
        <f t="shared" si="682"/>
        <v>0</v>
      </c>
      <c r="W119" s="138"/>
      <c r="X119" s="138"/>
      <c r="Y119" s="138"/>
      <c r="Z119" s="138"/>
      <c r="AA119" s="138">
        <f t="shared" si="683"/>
        <v>0</v>
      </c>
      <c r="AB119" s="144">
        <v>129211.68</v>
      </c>
      <c r="AC119" s="200">
        <v>119319.92</v>
      </c>
      <c r="AD119" s="200">
        <v>0</v>
      </c>
      <c r="AE119" s="144"/>
      <c r="AF119" s="138">
        <f t="shared" si="684"/>
        <v>248531.59999999998</v>
      </c>
      <c r="AG119" s="144">
        <v>274211.68</v>
      </c>
      <c r="AH119" s="200">
        <v>747917.1</v>
      </c>
      <c r="AI119" s="200">
        <v>0</v>
      </c>
      <c r="AJ119" s="144"/>
      <c r="AK119" s="138">
        <f t="shared" si="685"/>
        <v>1022128.78</v>
      </c>
      <c r="AL119" s="15">
        <f t="shared" si="686"/>
        <v>0</v>
      </c>
      <c r="AM119" s="15">
        <f t="shared" si="687"/>
        <v>0</v>
      </c>
      <c r="AN119" s="15">
        <f t="shared" si="688"/>
        <v>0</v>
      </c>
      <c r="AO119" s="15">
        <f t="shared" si="689"/>
        <v>0</v>
      </c>
      <c r="AP119" s="140">
        <f t="shared" si="690"/>
        <v>0</v>
      </c>
      <c r="AQ119" s="15">
        <v>0</v>
      </c>
      <c r="AR119" s="15">
        <v>0</v>
      </c>
      <c r="AS119" s="15">
        <v>0</v>
      </c>
      <c r="AT119" s="15">
        <v>0</v>
      </c>
      <c r="AU119" s="140">
        <f t="shared" si="691"/>
        <v>0</v>
      </c>
      <c r="AV119" s="15">
        <v>0</v>
      </c>
      <c r="AW119" s="15">
        <v>0</v>
      </c>
      <c r="AX119" s="15">
        <v>0</v>
      </c>
      <c r="AY119" s="15">
        <v>0</v>
      </c>
      <c r="AZ119" s="140">
        <f t="shared" si="692"/>
        <v>0</v>
      </c>
      <c r="BA119" s="15">
        <v>0</v>
      </c>
      <c r="BB119" s="15">
        <v>0</v>
      </c>
      <c r="BC119" s="15">
        <v>0</v>
      </c>
      <c r="BD119" s="15">
        <v>0</v>
      </c>
      <c r="BE119" s="140">
        <f t="shared" si="693"/>
        <v>0</v>
      </c>
      <c r="BF119" s="15">
        <v>0</v>
      </c>
      <c r="BG119" s="15">
        <v>0</v>
      </c>
      <c r="BH119" s="15">
        <v>0</v>
      </c>
      <c r="BI119" s="15">
        <v>0</v>
      </c>
      <c r="BJ119" s="140">
        <f t="shared" si="694"/>
        <v>0</v>
      </c>
      <c r="BK119" s="15">
        <f t="shared" si="695"/>
        <v>0</v>
      </c>
      <c r="BL119" s="15">
        <f t="shared" si="696"/>
        <v>0</v>
      </c>
      <c r="BM119" s="15">
        <f t="shared" si="697"/>
        <v>0</v>
      </c>
      <c r="BN119" s="15">
        <f t="shared" si="698"/>
        <v>0</v>
      </c>
      <c r="BO119" s="15">
        <f t="shared" si="699"/>
        <v>0</v>
      </c>
      <c r="BP119" s="24"/>
      <c r="BQ119" s="24"/>
    </row>
    <row r="120" spans="1:70" s="141" customFormat="1" ht="28.5" x14ac:dyDescent="0.25">
      <c r="A120" s="279"/>
      <c r="B120" s="19" t="s">
        <v>41</v>
      </c>
      <c r="C120" s="50">
        <v>430694.40000000002</v>
      </c>
      <c r="D120" s="50">
        <v>0</v>
      </c>
      <c r="E120" s="50">
        <v>0</v>
      </c>
      <c r="F120" s="50"/>
      <c r="G120" s="138">
        <f t="shared" si="590"/>
        <v>430694.40000000002</v>
      </c>
      <c r="H120" s="138"/>
      <c r="I120" s="139">
        <v>346192.98</v>
      </c>
      <c r="J120" s="138"/>
      <c r="K120" s="138"/>
      <c r="L120" s="138">
        <f t="shared" si="595"/>
        <v>346192.98</v>
      </c>
      <c r="M120" s="138"/>
      <c r="N120" s="138"/>
      <c r="O120" s="138"/>
      <c r="P120" s="138"/>
      <c r="Q120" s="138">
        <f t="shared" si="681"/>
        <v>0</v>
      </c>
      <c r="R120" s="138"/>
      <c r="S120" s="138"/>
      <c r="T120" s="138"/>
      <c r="U120" s="138"/>
      <c r="V120" s="138">
        <f t="shared" si="682"/>
        <v>0</v>
      </c>
      <c r="W120" s="138"/>
      <c r="X120" s="138"/>
      <c r="Y120" s="138"/>
      <c r="Z120" s="138"/>
      <c r="AA120" s="138">
        <f t="shared" si="683"/>
        <v>0</v>
      </c>
      <c r="AB120" s="144">
        <v>2208.4699999999993</v>
      </c>
      <c r="AC120" s="200">
        <v>230266.96</v>
      </c>
      <c r="AD120" s="200">
        <v>0</v>
      </c>
      <c r="AE120" s="144"/>
      <c r="AF120" s="138">
        <f t="shared" si="684"/>
        <v>232475.43</v>
      </c>
      <c r="AG120" s="144">
        <v>336984.87000000005</v>
      </c>
      <c r="AH120" s="200">
        <v>497033.28</v>
      </c>
      <c r="AI120" s="200">
        <v>0</v>
      </c>
      <c r="AJ120" s="144"/>
      <c r="AK120" s="138">
        <f t="shared" si="685"/>
        <v>834018.15000000014</v>
      </c>
      <c r="AL120" s="15">
        <f t="shared" si="686"/>
        <v>95917.999999999942</v>
      </c>
      <c r="AM120" s="15">
        <f t="shared" si="687"/>
        <v>79426.659999999916</v>
      </c>
      <c r="AN120" s="15">
        <f t="shared" si="688"/>
        <v>0</v>
      </c>
      <c r="AO120" s="15">
        <f t="shared" si="689"/>
        <v>0</v>
      </c>
      <c r="AP120" s="140">
        <f t="shared" si="690"/>
        <v>175344.65999999986</v>
      </c>
      <c r="AQ120" s="15">
        <v>95918</v>
      </c>
      <c r="AR120" s="15">
        <v>0</v>
      </c>
      <c r="AS120" s="15">
        <v>79426.66</v>
      </c>
      <c r="AT120" s="15">
        <v>0</v>
      </c>
      <c r="AU120" s="140">
        <f t="shared" si="691"/>
        <v>175344.66</v>
      </c>
      <c r="AV120" s="15">
        <v>95918</v>
      </c>
      <c r="AW120" s="15">
        <v>79426.66</v>
      </c>
      <c r="AX120" s="15">
        <v>0</v>
      </c>
      <c r="AY120" s="15">
        <v>0</v>
      </c>
      <c r="AZ120" s="140">
        <f t="shared" si="692"/>
        <v>175344.66</v>
      </c>
      <c r="BA120" s="15">
        <v>95918</v>
      </c>
      <c r="BB120" s="15">
        <v>79426.66</v>
      </c>
      <c r="BC120" s="15">
        <v>0</v>
      </c>
      <c r="BD120" s="15">
        <v>0</v>
      </c>
      <c r="BE120" s="140">
        <f t="shared" si="693"/>
        <v>175344.66</v>
      </c>
      <c r="BF120" s="15">
        <v>95918</v>
      </c>
      <c r="BG120" s="15">
        <v>79426.66</v>
      </c>
      <c r="BH120" s="15">
        <v>0</v>
      </c>
      <c r="BI120" s="15">
        <v>0</v>
      </c>
      <c r="BJ120" s="140">
        <f t="shared" si="694"/>
        <v>175344.66</v>
      </c>
      <c r="BK120" s="15">
        <f t="shared" si="695"/>
        <v>0</v>
      </c>
      <c r="BL120" s="15">
        <f t="shared" si="696"/>
        <v>0</v>
      </c>
      <c r="BM120" s="15">
        <f t="shared" si="697"/>
        <v>0</v>
      </c>
      <c r="BN120" s="15">
        <f t="shared" si="698"/>
        <v>0</v>
      </c>
      <c r="BO120" s="15">
        <f t="shared" si="699"/>
        <v>0</v>
      </c>
      <c r="BP120" s="24"/>
      <c r="BQ120" s="24"/>
    </row>
    <row r="121" spans="1:70" s="141" customFormat="1" ht="15" thickBot="1" x14ac:dyDescent="0.3">
      <c r="A121" s="284"/>
      <c r="B121" s="29" t="s">
        <v>42</v>
      </c>
      <c r="C121" s="50">
        <v>1147366.6299999999</v>
      </c>
      <c r="D121" s="50">
        <v>8798847</v>
      </c>
      <c r="E121" s="50">
        <v>8798847</v>
      </c>
      <c r="F121" s="50"/>
      <c r="G121" s="138">
        <f t="shared" si="590"/>
        <v>18745060.629999999</v>
      </c>
      <c r="H121" s="138"/>
      <c r="I121" s="139">
        <v>30000</v>
      </c>
      <c r="J121" s="138"/>
      <c r="K121" s="138"/>
      <c r="L121" s="138">
        <f t="shared" si="595"/>
        <v>30000</v>
      </c>
      <c r="M121" s="138"/>
      <c r="N121" s="138"/>
      <c r="O121" s="138"/>
      <c r="P121" s="138"/>
      <c r="Q121" s="138">
        <f t="shared" si="681"/>
        <v>0</v>
      </c>
      <c r="R121" s="138"/>
      <c r="S121" s="138"/>
      <c r="T121" s="138"/>
      <c r="U121" s="138"/>
      <c r="V121" s="138">
        <f t="shared" si="682"/>
        <v>0</v>
      </c>
      <c r="W121" s="138"/>
      <c r="X121" s="138"/>
      <c r="Y121" s="138"/>
      <c r="Z121" s="138"/>
      <c r="AA121" s="138">
        <f t="shared" si="683"/>
        <v>0</v>
      </c>
      <c r="AB121" s="144">
        <v>69434.409999999989</v>
      </c>
      <c r="AC121" s="200">
        <v>203381.62</v>
      </c>
      <c r="AD121" s="200">
        <v>188381.62400000001</v>
      </c>
      <c r="AE121" s="144"/>
      <c r="AF121" s="138">
        <f t="shared" si="684"/>
        <v>461197.65399999998</v>
      </c>
      <c r="AG121" s="144">
        <v>63378.159999999996</v>
      </c>
      <c r="AH121" s="200">
        <v>272057.63</v>
      </c>
      <c r="AI121" s="200">
        <v>236675.18999999974</v>
      </c>
      <c r="AJ121" s="144"/>
      <c r="AK121" s="138">
        <f t="shared" si="685"/>
        <v>572110.97999999975</v>
      </c>
      <c r="AL121" s="15">
        <f>C121+H121-M121+R121-W121+AB121-AG121</f>
        <v>1153422.8799999999</v>
      </c>
      <c r="AM121" s="15">
        <f t="shared" si="687"/>
        <v>8760170.9899999984</v>
      </c>
      <c r="AN121" s="15">
        <f t="shared" si="688"/>
        <v>8750553.4340000004</v>
      </c>
      <c r="AO121" s="15">
        <f t="shared" si="689"/>
        <v>0</v>
      </c>
      <c r="AP121" s="140">
        <f>SUM(AL121:AO121)</f>
        <v>18664147.303999998</v>
      </c>
      <c r="AQ121" s="15">
        <v>1153422.8799999999</v>
      </c>
      <c r="AR121" s="15">
        <v>8760170.9900000002</v>
      </c>
      <c r="AS121" s="15">
        <v>8750553.4299999997</v>
      </c>
      <c r="AT121" s="15">
        <v>0</v>
      </c>
      <c r="AU121" s="140">
        <f t="shared" si="691"/>
        <v>18664147.300000001</v>
      </c>
      <c r="AV121" s="15">
        <v>1153422.8799999999</v>
      </c>
      <c r="AW121" s="15">
        <v>8760170.9900000002</v>
      </c>
      <c r="AX121" s="15">
        <v>8750553.4299999997</v>
      </c>
      <c r="AY121" s="15">
        <v>0</v>
      </c>
      <c r="AZ121" s="140">
        <f t="shared" si="692"/>
        <v>18664147.300000001</v>
      </c>
      <c r="BA121" s="15">
        <v>1153548.8799999999</v>
      </c>
      <c r="BB121" s="15">
        <v>8953645.1899999995</v>
      </c>
      <c r="BC121" s="15">
        <v>8944027.6300000008</v>
      </c>
      <c r="BD121" s="15">
        <v>0</v>
      </c>
      <c r="BE121" s="140">
        <f t="shared" si="693"/>
        <v>19051221.700000003</v>
      </c>
      <c r="BF121" s="15">
        <v>1153548.8799999999</v>
      </c>
      <c r="BG121" s="15">
        <v>8953645.1899999995</v>
      </c>
      <c r="BH121" s="15">
        <v>8944027.6300000008</v>
      </c>
      <c r="BI121" s="15">
        <v>0</v>
      </c>
      <c r="BJ121" s="140">
        <f t="shared" si="694"/>
        <v>19051221.700000003</v>
      </c>
      <c r="BK121" s="15">
        <f t="shared" si="695"/>
        <v>0</v>
      </c>
      <c r="BL121" s="15">
        <f t="shared" si="696"/>
        <v>0</v>
      </c>
      <c r="BM121" s="15">
        <v>0</v>
      </c>
      <c r="BN121" s="15">
        <f t="shared" si="698"/>
        <v>0</v>
      </c>
      <c r="BO121" s="15">
        <f>SUM(BK121:BN121)</f>
        <v>0</v>
      </c>
      <c r="BP121" s="24"/>
      <c r="BQ121" s="24"/>
    </row>
    <row r="122" spans="1:70" s="141" customFormat="1" ht="15" thickBot="1" x14ac:dyDescent="0.3">
      <c r="A122" s="145"/>
      <c r="B122" s="146" t="s">
        <v>0</v>
      </c>
      <c r="C122" s="147">
        <f>C94+C103+C109+C112+C116</f>
        <v>3096321.4099999997</v>
      </c>
      <c r="D122" s="147">
        <f t="shared" ref="D122:BO122" si="700">D94+D103+D109+D112+D116</f>
        <v>8943038.9199999999</v>
      </c>
      <c r="E122" s="147">
        <f t="shared" si="700"/>
        <v>8943038.9199999999</v>
      </c>
      <c r="F122" s="147">
        <f t="shared" si="700"/>
        <v>0</v>
      </c>
      <c r="G122" s="147">
        <f>G94+G103+G109+G112+G116</f>
        <v>20982399.249999996</v>
      </c>
      <c r="H122" s="147">
        <f t="shared" si="700"/>
        <v>0</v>
      </c>
      <c r="I122" s="147">
        <f t="shared" si="700"/>
        <v>1012562.16</v>
      </c>
      <c r="J122" s="147">
        <f t="shared" si="700"/>
        <v>0</v>
      </c>
      <c r="K122" s="147">
        <f t="shared" si="700"/>
        <v>0</v>
      </c>
      <c r="L122" s="147">
        <f t="shared" si="700"/>
        <v>1012562.16</v>
      </c>
      <c r="M122" s="147">
        <f t="shared" si="700"/>
        <v>0</v>
      </c>
      <c r="N122" s="147">
        <f t="shared" si="700"/>
        <v>7772</v>
      </c>
      <c r="O122" s="147">
        <f t="shared" si="700"/>
        <v>0</v>
      </c>
      <c r="P122" s="147">
        <f t="shared" si="700"/>
        <v>0</v>
      </c>
      <c r="Q122" s="147">
        <f t="shared" si="700"/>
        <v>7772</v>
      </c>
      <c r="R122" s="147">
        <f t="shared" si="700"/>
        <v>0</v>
      </c>
      <c r="S122" s="147">
        <f t="shared" si="700"/>
        <v>0</v>
      </c>
      <c r="T122" s="147">
        <f t="shared" si="700"/>
        <v>0</v>
      </c>
      <c r="U122" s="147">
        <f t="shared" si="700"/>
        <v>0</v>
      </c>
      <c r="V122" s="147">
        <f t="shared" si="700"/>
        <v>0</v>
      </c>
      <c r="W122" s="147">
        <f t="shared" si="700"/>
        <v>0</v>
      </c>
      <c r="X122" s="147">
        <f t="shared" si="700"/>
        <v>0</v>
      </c>
      <c r="Y122" s="147">
        <f t="shared" si="700"/>
        <v>0</v>
      </c>
      <c r="Z122" s="147">
        <f t="shared" si="700"/>
        <v>0</v>
      </c>
      <c r="AA122" s="147">
        <f t="shared" si="700"/>
        <v>0</v>
      </c>
      <c r="AB122" s="147">
        <f t="shared" si="700"/>
        <v>809875.29</v>
      </c>
      <c r="AC122" s="147">
        <f t="shared" si="700"/>
        <v>654099.69000000006</v>
      </c>
      <c r="AD122" s="147">
        <f t="shared" si="700"/>
        <v>266740.81400000001</v>
      </c>
      <c r="AE122" s="147">
        <f t="shared" si="700"/>
        <v>0</v>
      </c>
      <c r="AF122" s="147">
        <f t="shared" si="700"/>
        <v>1730715.794</v>
      </c>
      <c r="AG122" s="147">
        <f t="shared" si="700"/>
        <v>2194708.33</v>
      </c>
      <c r="AH122" s="147">
        <f t="shared" si="700"/>
        <v>1707337.0299999998</v>
      </c>
      <c r="AI122" s="147">
        <f t="shared" si="700"/>
        <v>412004.20999999973</v>
      </c>
      <c r="AJ122" s="147">
        <f t="shared" si="700"/>
        <v>0</v>
      </c>
      <c r="AK122" s="147">
        <f t="shared" si="700"/>
        <v>4314049.57</v>
      </c>
      <c r="AL122" s="147">
        <f t="shared" si="700"/>
        <v>1711488.3699999999</v>
      </c>
      <c r="AM122" s="147">
        <f t="shared" si="700"/>
        <v>8894591.7399999984</v>
      </c>
      <c r="AN122" s="147">
        <f t="shared" si="700"/>
        <v>8797775.5240000002</v>
      </c>
      <c r="AO122" s="147">
        <f t="shared" si="700"/>
        <v>0</v>
      </c>
      <c r="AP122" s="147">
        <f t="shared" si="700"/>
        <v>19403855.634</v>
      </c>
      <c r="AQ122" s="147">
        <f t="shared" si="700"/>
        <v>1711488.3699999999</v>
      </c>
      <c r="AR122" s="147">
        <f t="shared" si="700"/>
        <v>8815165.0800000001</v>
      </c>
      <c r="AS122" s="147">
        <f t="shared" si="700"/>
        <v>8877202.1799999997</v>
      </c>
      <c r="AT122" s="147">
        <f t="shared" si="700"/>
        <v>0</v>
      </c>
      <c r="AU122" s="147">
        <f t="shared" si="700"/>
        <v>19403855.630000003</v>
      </c>
      <c r="AV122" s="147">
        <f t="shared" si="700"/>
        <v>1711488.3699999999</v>
      </c>
      <c r="AW122" s="147">
        <f t="shared" si="700"/>
        <v>8894591.7400000002</v>
      </c>
      <c r="AX122" s="147">
        <f t="shared" si="700"/>
        <v>8797775.5199999996</v>
      </c>
      <c r="AY122" s="147">
        <f t="shared" si="700"/>
        <v>0</v>
      </c>
      <c r="AZ122" s="147">
        <f t="shared" si="700"/>
        <v>19403855.630000003</v>
      </c>
      <c r="BA122" s="147">
        <f t="shared" si="700"/>
        <v>1831566.75</v>
      </c>
      <c r="BB122" s="147">
        <f t="shared" si="700"/>
        <v>9152175.9399999995</v>
      </c>
      <c r="BC122" s="147">
        <f t="shared" si="700"/>
        <v>9055359.7200000007</v>
      </c>
      <c r="BD122" s="147">
        <f t="shared" si="700"/>
        <v>0</v>
      </c>
      <c r="BE122" s="147">
        <f t="shared" si="700"/>
        <v>20039102.410000004</v>
      </c>
      <c r="BF122" s="147">
        <f t="shared" si="700"/>
        <v>1831447.48</v>
      </c>
      <c r="BG122" s="147">
        <f t="shared" si="700"/>
        <v>9152175.9399999995</v>
      </c>
      <c r="BH122" s="147">
        <f t="shared" si="700"/>
        <v>9055359.7200000007</v>
      </c>
      <c r="BI122" s="147">
        <f t="shared" si="700"/>
        <v>0</v>
      </c>
      <c r="BJ122" s="147">
        <f t="shared" si="700"/>
        <v>20038983.140000004</v>
      </c>
      <c r="BK122" s="147">
        <f t="shared" si="700"/>
        <v>0</v>
      </c>
      <c r="BL122" s="147">
        <f t="shared" si="700"/>
        <v>0</v>
      </c>
      <c r="BM122" s="147">
        <f t="shared" si="700"/>
        <v>0</v>
      </c>
      <c r="BN122" s="147">
        <f t="shared" si="700"/>
        <v>0</v>
      </c>
      <c r="BO122" s="147">
        <f t="shared" si="700"/>
        <v>0</v>
      </c>
      <c r="BP122" s="24"/>
      <c r="BQ122" s="24"/>
    </row>
    <row r="123" spans="1:70" s="132" customFormat="1" ht="12.75" customHeight="1" x14ac:dyDescent="0.25">
      <c r="B123" s="180"/>
      <c r="C123" s="173"/>
      <c r="D123" s="129"/>
      <c r="E123" s="129"/>
      <c r="F123" s="131"/>
      <c r="G123" s="129"/>
      <c r="H123" s="129"/>
      <c r="I123" s="129"/>
      <c r="J123" s="129"/>
      <c r="K123" s="129"/>
      <c r="L123" s="129"/>
      <c r="M123" s="129"/>
      <c r="N123" s="129"/>
      <c r="O123" s="129"/>
      <c r="P123" s="129"/>
      <c r="Q123" s="129"/>
      <c r="R123" s="131"/>
      <c r="S123" s="131"/>
      <c r="T123" s="131"/>
      <c r="U123" s="129"/>
      <c r="V123" s="129"/>
      <c r="W123" s="129"/>
      <c r="X123" s="129"/>
      <c r="Y123" s="131"/>
      <c r="Z123" s="131"/>
      <c r="AA123" s="131"/>
      <c r="AB123" s="173"/>
      <c r="AC123" s="173"/>
      <c r="AD123" s="173"/>
      <c r="AE123" s="173"/>
      <c r="AF123" s="129"/>
      <c r="AG123" s="129"/>
      <c r="AH123" s="129"/>
      <c r="AI123" s="173"/>
      <c r="AJ123" s="173"/>
      <c r="AK123" s="173"/>
      <c r="AL123" s="129"/>
      <c r="AM123" s="173"/>
      <c r="AN123" s="154"/>
      <c r="AO123" s="154"/>
      <c r="AP123" s="171"/>
      <c r="AQ123" s="130"/>
      <c r="AR123" s="130"/>
      <c r="AS123" s="130"/>
      <c r="AT123" s="130"/>
      <c r="AU123" s="154"/>
      <c r="AV123" s="154"/>
      <c r="AW123" s="154"/>
      <c r="AX123" s="171"/>
      <c r="AY123" s="171"/>
      <c r="AZ123" s="130"/>
      <c r="BA123" s="130"/>
      <c r="BB123" s="130"/>
      <c r="BC123" s="171"/>
      <c r="BD123" s="171"/>
      <c r="BE123" s="130"/>
      <c r="BF123" s="130"/>
      <c r="BG123" s="130"/>
      <c r="BH123" s="130"/>
      <c r="BI123" s="174"/>
      <c r="BJ123" s="130"/>
      <c r="BK123" s="130"/>
      <c r="BL123" s="130"/>
      <c r="BM123" s="154"/>
      <c r="BN123" s="130"/>
      <c r="BO123" s="130"/>
      <c r="BP123" s="24"/>
      <c r="BQ123" s="131"/>
    </row>
    <row r="124" spans="1:70" s="132" customFormat="1" ht="12.75" customHeight="1" x14ac:dyDescent="0.25">
      <c r="B124" s="180"/>
      <c r="C124" s="173"/>
      <c r="D124" s="240"/>
      <c r="E124" s="240"/>
      <c r="F124" s="131"/>
      <c r="G124" s="240"/>
      <c r="H124" s="240"/>
      <c r="I124" s="240"/>
      <c r="J124" s="240"/>
      <c r="K124" s="240"/>
      <c r="L124" s="240"/>
      <c r="M124" s="240"/>
      <c r="N124" s="240"/>
      <c r="O124" s="240"/>
      <c r="P124" s="240"/>
      <c r="Q124" s="240"/>
      <c r="R124" s="131"/>
      <c r="S124" s="131"/>
      <c r="T124" s="131"/>
      <c r="U124" s="240"/>
      <c r="V124" s="240"/>
      <c r="W124" s="240"/>
      <c r="X124" s="240"/>
      <c r="Y124" s="131"/>
      <c r="Z124" s="131"/>
      <c r="AA124" s="131"/>
      <c r="AB124" s="173"/>
      <c r="AC124" s="173"/>
      <c r="AD124" s="173"/>
      <c r="AE124" s="173"/>
      <c r="AF124" s="240"/>
      <c r="AG124" s="240"/>
      <c r="AH124" s="240"/>
      <c r="AI124" s="173"/>
      <c r="AJ124" s="173"/>
      <c r="AK124" s="173"/>
      <c r="AL124" s="240"/>
      <c r="AM124" s="173"/>
      <c r="AN124" s="154"/>
      <c r="AO124" s="154"/>
      <c r="AP124" s="171"/>
      <c r="AQ124" s="239"/>
      <c r="AR124" s="239"/>
      <c r="AS124" s="239"/>
      <c r="AT124" s="239"/>
      <c r="AU124" s="154"/>
      <c r="AV124" s="154"/>
      <c r="AW124" s="154"/>
      <c r="AX124" s="171"/>
      <c r="AY124" s="171"/>
      <c r="AZ124" s="239"/>
      <c r="BA124" s="239"/>
      <c r="BB124" s="239"/>
      <c r="BC124" s="171"/>
      <c r="BD124" s="171"/>
      <c r="BE124" s="239"/>
      <c r="BF124" s="239"/>
      <c r="BG124" s="239"/>
      <c r="BH124" s="239"/>
      <c r="BI124" s="174"/>
      <c r="BJ124" s="239"/>
      <c r="BK124" s="239"/>
      <c r="BL124" s="239"/>
      <c r="BM124" s="154"/>
      <c r="BN124" s="239"/>
      <c r="BO124" s="239"/>
      <c r="BP124" s="24"/>
      <c r="BQ124" s="131"/>
    </row>
    <row r="125" spans="1:70" s="132" customFormat="1" ht="12.75" customHeight="1" x14ac:dyDescent="0.25">
      <c r="B125" s="180"/>
      <c r="C125" s="173"/>
      <c r="D125" s="240"/>
      <c r="E125" s="240"/>
      <c r="F125" s="131"/>
      <c r="G125" s="240"/>
      <c r="H125" s="240"/>
      <c r="I125" s="240"/>
      <c r="J125" s="240"/>
      <c r="K125" s="240"/>
      <c r="L125" s="240"/>
      <c r="M125" s="240"/>
      <c r="N125" s="240"/>
      <c r="O125" s="240"/>
      <c r="P125" s="240"/>
      <c r="Q125" s="240"/>
      <c r="R125" s="131"/>
      <c r="S125" s="131"/>
      <c r="T125" s="131"/>
      <c r="U125" s="240"/>
      <c r="V125" s="240"/>
      <c r="W125" s="240"/>
      <c r="X125" s="240"/>
      <c r="Y125" s="131"/>
      <c r="Z125" s="131"/>
      <c r="AA125" s="131"/>
      <c r="AB125" s="173"/>
      <c r="AC125" s="173"/>
      <c r="AD125" s="173"/>
      <c r="AE125" s="173"/>
      <c r="AF125" s="240"/>
      <c r="AG125" s="240"/>
      <c r="AH125" s="240"/>
      <c r="AI125" s="173"/>
      <c r="AJ125" s="173"/>
      <c r="AK125" s="173"/>
      <c r="AL125" s="240"/>
      <c r="AM125" s="173"/>
      <c r="AN125" s="154"/>
      <c r="AO125" s="154"/>
      <c r="AP125" s="171"/>
      <c r="AQ125" s="239"/>
      <c r="AR125" s="239"/>
      <c r="AS125" s="239"/>
      <c r="AT125" s="239"/>
      <c r="AU125" s="154"/>
      <c r="AV125" s="154"/>
      <c r="AW125" s="154"/>
      <c r="AX125" s="171"/>
      <c r="AY125" s="171"/>
      <c r="AZ125" s="239"/>
      <c r="BA125" s="239"/>
      <c r="BB125" s="239"/>
      <c r="BC125" s="171"/>
      <c r="BD125" s="171"/>
      <c r="BE125" s="239"/>
      <c r="BF125" s="239"/>
      <c r="BG125" s="239"/>
      <c r="BH125" s="239"/>
      <c r="BI125" s="174"/>
      <c r="BJ125" s="239"/>
      <c r="BK125" s="239"/>
      <c r="BL125" s="239"/>
      <c r="BM125" s="154"/>
      <c r="BN125" s="239"/>
      <c r="BO125" s="239"/>
      <c r="BP125" s="24"/>
      <c r="BQ125" s="131"/>
    </row>
    <row r="126" spans="1:70" s="132" customFormat="1" ht="12.75" customHeight="1" x14ac:dyDescent="0.25">
      <c r="B126" s="180"/>
      <c r="C126" s="173"/>
      <c r="D126" s="240"/>
      <c r="E126" s="240"/>
      <c r="F126" s="131"/>
      <c r="G126" s="240"/>
      <c r="H126" s="240"/>
      <c r="I126" s="240"/>
      <c r="J126" s="240"/>
      <c r="K126" s="240"/>
      <c r="L126" s="240"/>
      <c r="M126" s="240"/>
      <c r="N126" s="240"/>
      <c r="O126" s="240"/>
      <c r="P126" s="240"/>
      <c r="Q126" s="240"/>
      <c r="R126" s="131"/>
      <c r="S126" s="131"/>
      <c r="T126" s="131"/>
      <c r="U126" s="240"/>
      <c r="V126" s="240"/>
      <c r="W126" s="240"/>
      <c r="X126" s="240"/>
      <c r="Y126" s="131"/>
      <c r="Z126" s="131"/>
      <c r="AA126" s="131"/>
      <c r="AB126" s="173"/>
      <c r="AC126" s="173"/>
      <c r="AD126" s="173"/>
      <c r="AE126" s="173"/>
      <c r="AF126" s="240"/>
      <c r="AG126" s="240"/>
      <c r="AH126" s="240"/>
      <c r="AI126" s="173"/>
      <c r="AJ126" s="173"/>
      <c r="AK126" s="173"/>
      <c r="AL126" s="240"/>
      <c r="AM126" s="173"/>
      <c r="AN126" s="154"/>
      <c r="AO126" s="154"/>
      <c r="AP126" s="171"/>
      <c r="AQ126" s="239"/>
      <c r="AR126" s="239"/>
      <c r="AS126" s="239"/>
      <c r="AT126" s="239"/>
      <c r="AU126" s="154"/>
      <c r="AV126" s="154"/>
      <c r="AW126" s="154"/>
      <c r="AX126" s="171"/>
      <c r="AY126" s="171"/>
      <c r="AZ126" s="239"/>
      <c r="BA126" s="239"/>
      <c r="BB126" s="239"/>
      <c r="BC126" s="171"/>
      <c r="BD126" s="171"/>
      <c r="BE126" s="239"/>
      <c r="BF126" s="239"/>
      <c r="BG126" s="239"/>
      <c r="BH126" s="239"/>
      <c r="BI126" s="174"/>
      <c r="BJ126" s="239"/>
      <c r="BK126" s="239"/>
      <c r="BL126" s="239"/>
      <c r="BM126" s="154"/>
      <c r="BN126" s="239"/>
      <c r="BO126" s="239"/>
      <c r="BP126" s="24"/>
      <c r="BQ126" s="131"/>
    </row>
    <row r="127" spans="1:70" s="132" customFormat="1" ht="12.75" customHeight="1" x14ac:dyDescent="0.25">
      <c r="B127" s="180"/>
      <c r="C127" s="173"/>
      <c r="D127" s="240"/>
      <c r="E127" s="240"/>
      <c r="F127" s="131"/>
      <c r="G127" s="240"/>
      <c r="H127" s="240"/>
      <c r="I127" s="240"/>
      <c r="J127" s="240"/>
      <c r="K127" s="240"/>
      <c r="L127" s="240"/>
      <c r="M127" s="240"/>
      <c r="N127" s="240"/>
      <c r="O127" s="240"/>
      <c r="P127" s="240"/>
      <c r="Q127" s="240"/>
      <c r="R127" s="131"/>
      <c r="S127" s="131"/>
      <c r="T127" s="131"/>
      <c r="U127" s="240"/>
      <c r="V127" s="240"/>
      <c r="W127" s="240"/>
      <c r="X127" s="240"/>
      <c r="Y127" s="131"/>
      <c r="Z127" s="131"/>
      <c r="AA127" s="131"/>
      <c r="AB127" s="173"/>
      <c r="AC127" s="173"/>
      <c r="AD127" s="173"/>
      <c r="AE127" s="173"/>
      <c r="AF127" s="240"/>
      <c r="AG127" s="240"/>
      <c r="AH127" s="240"/>
      <c r="AI127" s="173"/>
      <c r="AJ127" s="173"/>
      <c r="AK127" s="173"/>
      <c r="AL127" s="240"/>
      <c r="AM127" s="173"/>
      <c r="AN127" s="154"/>
      <c r="AO127" s="154"/>
      <c r="AP127" s="171"/>
      <c r="AQ127" s="239"/>
      <c r="AR127" s="239"/>
      <c r="AS127" s="239"/>
      <c r="AT127" s="239"/>
      <c r="AU127" s="154"/>
      <c r="AV127" s="154"/>
      <c r="AW127" s="154"/>
      <c r="AX127" s="171"/>
      <c r="AY127" s="171"/>
      <c r="AZ127" s="239"/>
      <c r="BA127" s="239"/>
      <c r="BB127" s="239"/>
      <c r="BC127" s="171"/>
      <c r="BD127" s="171"/>
      <c r="BE127" s="239"/>
      <c r="BF127" s="239"/>
      <c r="BG127" s="239"/>
      <c r="BH127" s="239"/>
      <c r="BI127" s="174"/>
      <c r="BJ127" s="239"/>
      <c r="BK127" s="239"/>
      <c r="BL127" s="239"/>
      <c r="BM127" s="154"/>
      <c r="BN127" s="239"/>
      <c r="BO127" s="239"/>
      <c r="BP127" s="24"/>
      <c r="BQ127" s="131"/>
    </row>
    <row r="128" spans="1:70" s="132" customFormat="1" ht="12.75" customHeight="1" x14ac:dyDescent="0.25">
      <c r="B128" s="180"/>
      <c r="C128" s="173"/>
      <c r="D128" s="240"/>
      <c r="E128" s="240"/>
      <c r="F128" s="131"/>
      <c r="G128" s="240"/>
      <c r="H128" s="240"/>
      <c r="I128" s="240"/>
      <c r="J128" s="240"/>
      <c r="K128" s="240"/>
      <c r="L128" s="240"/>
      <c r="M128" s="240"/>
      <c r="N128" s="240"/>
      <c r="O128" s="240"/>
      <c r="P128" s="240"/>
      <c r="Q128" s="240"/>
      <c r="R128" s="131"/>
      <c r="S128" s="131"/>
      <c r="T128" s="131"/>
      <c r="U128" s="240"/>
      <c r="V128" s="240"/>
      <c r="W128" s="240"/>
      <c r="X128" s="240"/>
      <c r="Y128" s="131"/>
      <c r="Z128" s="131"/>
      <c r="AA128" s="131"/>
      <c r="AB128" s="173"/>
      <c r="AC128" s="173"/>
      <c r="AD128" s="173"/>
      <c r="AE128" s="173"/>
      <c r="AF128" s="240"/>
      <c r="AG128" s="240"/>
      <c r="AH128" s="240"/>
      <c r="AI128" s="173"/>
      <c r="AJ128" s="173"/>
      <c r="AK128" s="173"/>
      <c r="AL128" s="240"/>
      <c r="AM128" s="173"/>
      <c r="AN128" s="154"/>
      <c r="AO128" s="154"/>
      <c r="AP128" s="171"/>
      <c r="AQ128" s="239"/>
      <c r="AR128" s="239"/>
      <c r="AS128" s="239"/>
      <c r="AT128" s="239"/>
      <c r="AU128" s="154"/>
      <c r="AV128" s="154"/>
      <c r="AW128" s="154"/>
      <c r="AX128" s="171"/>
      <c r="AY128" s="171"/>
      <c r="AZ128" s="239"/>
      <c r="BA128" s="239"/>
      <c r="BB128" s="239"/>
      <c r="BC128" s="171"/>
      <c r="BD128" s="171"/>
      <c r="BE128" s="239"/>
      <c r="BF128" s="239"/>
      <c r="BG128" s="239"/>
      <c r="BH128" s="239"/>
      <c r="BI128" s="174"/>
      <c r="BJ128" s="239"/>
      <c r="BK128" s="239"/>
      <c r="BL128" s="239"/>
      <c r="BM128" s="154"/>
      <c r="BN128" s="239"/>
      <c r="BO128" s="239"/>
      <c r="BP128" s="24"/>
      <c r="BQ128" s="131"/>
    </row>
    <row r="129" spans="1:69" s="132" customFormat="1" ht="12.75" customHeight="1" thickBot="1" x14ac:dyDescent="0.3">
      <c r="B129" s="180"/>
      <c r="C129" s="173"/>
      <c r="D129" s="240"/>
      <c r="E129" s="240"/>
      <c r="F129" s="131"/>
      <c r="G129" s="240"/>
      <c r="H129" s="240"/>
      <c r="I129" s="240"/>
      <c r="J129" s="240"/>
      <c r="K129" s="240"/>
      <c r="L129" s="240"/>
      <c r="M129" s="240"/>
      <c r="N129" s="240"/>
      <c r="O129" s="240"/>
      <c r="P129" s="240"/>
      <c r="Q129" s="240"/>
      <c r="R129" s="131"/>
      <c r="S129" s="131"/>
      <c r="T129" s="131"/>
      <c r="U129" s="240"/>
      <c r="V129" s="240"/>
      <c r="W129" s="240"/>
      <c r="X129" s="240"/>
      <c r="Y129" s="131"/>
      <c r="Z129" s="131"/>
      <c r="AA129" s="131"/>
      <c r="AB129" s="173"/>
      <c r="AC129" s="173"/>
      <c r="AD129" s="173"/>
      <c r="AE129" s="173"/>
      <c r="AF129" s="240"/>
      <c r="AG129" s="240"/>
      <c r="AH129" s="240"/>
      <c r="AI129" s="173"/>
      <c r="AJ129" s="173"/>
      <c r="AK129" s="173"/>
      <c r="AL129" s="240"/>
      <c r="AM129" s="173"/>
      <c r="AN129" s="154"/>
      <c r="AO129" s="154"/>
      <c r="AP129" s="171"/>
      <c r="AQ129" s="239"/>
      <c r="AR129" s="239"/>
      <c r="AS129" s="239"/>
      <c r="AT129" s="239"/>
      <c r="AU129" s="154"/>
      <c r="AV129" s="154"/>
      <c r="AW129" s="154"/>
      <c r="AX129" s="171"/>
      <c r="AY129" s="171"/>
      <c r="AZ129" s="239"/>
      <c r="BA129" s="239"/>
      <c r="BB129" s="239"/>
      <c r="BC129" s="171"/>
      <c r="BD129" s="171"/>
      <c r="BE129" s="239"/>
      <c r="BF129" s="239"/>
      <c r="BG129" s="239"/>
      <c r="BH129" s="239"/>
      <c r="BI129" s="174"/>
      <c r="BJ129" s="239"/>
      <c r="BK129" s="239"/>
      <c r="BL129" s="239"/>
      <c r="BM129" s="154"/>
      <c r="BN129" s="239"/>
      <c r="BO129" s="239"/>
      <c r="BP129" s="24"/>
      <c r="BQ129" s="131"/>
    </row>
    <row r="130" spans="1:69" s="132" customFormat="1" ht="12.75" customHeight="1" thickBot="1" x14ac:dyDescent="0.3">
      <c r="A130" s="373" t="s">
        <v>13</v>
      </c>
      <c r="B130" s="304" t="s">
        <v>14</v>
      </c>
      <c r="C130" s="305" t="s">
        <v>95</v>
      </c>
      <c r="D130" s="306"/>
      <c r="E130" s="306"/>
      <c r="F130" s="306"/>
      <c r="G130" s="306"/>
      <c r="H130" s="306"/>
      <c r="I130" s="306"/>
      <c r="J130" s="306"/>
      <c r="K130" s="306"/>
      <c r="L130" s="306"/>
      <c r="M130" s="306"/>
      <c r="N130" s="306"/>
      <c r="O130" s="306"/>
      <c r="P130" s="306"/>
      <c r="Q130" s="306"/>
      <c r="R130" s="306"/>
      <c r="S130" s="306"/>
      <c r="T130" s="306"/>
      <c r="U130" s="306"/>
      <c r="V130" s="306"/>
      <c r="W130" s="306"/>
      <c r="X130" s="306"/>
      <c r="Y130" s="306"/>
      <c r="Z130" s="306"/>
      <c r="AA130" s="306"/>
      <c r="AB130" s="306"/>
      <c r="AC130" s="306"/>
      <c r="AD130" s="306"/>
      <c r="AE130" s="306"/>
      <c r="AF130" s="306"/>
      <c r="AG130" s="306"/>
      <c r="AH130" s="306"/>
      <c r="AI130" s="306"/>
      <c r="AJ130" s="306"/>
      <c r="AK130" s="306"/>
      <c r="AL130" s="306"/>
      <c r="AM130" s="306"/>
      <c r="AN130" s="306"/>
      <c r="AO130" s="306"/>
      <c r="AP130" s="306"/>
      <c r="AQ130" s="306"/>
      <c r="AR130" s="306"/>
      <c r="AS130" s="306"/>
      <c r="AT130" s="306"/>
      <c r="AU130" s="306"/>
      <c r="AV130" s="306"/>
      <c r="AW130" s="306"/>
      <c r="AX130" s="306"/>
      <c r="AY130" s="306"/>
      <c r="AZ130" s="306"/>
      <c r="BA130" s="306"/>
      <c r="BB130" s="306"/>
      <c r="BC130" s="306"/>
      <c r="BD130" s="306"/>
      <c r="BE130" s="306"/>
      <c r="BF130" s="306"/>
      <c r="BG130" s="306"/>
      <c r="BH130" s="306"/>
      <c r="BI130" s="306"/>
      <c r="BJ130" s="306"/>
      <c r="BK130" s="306"/>
      <c r="BL130" s="306"/>
      <c r="BM130" s="306"/>
      <c r="BN130" s="306"/>
      <c r="BO130" s="307"/>
      <c r="BP130" s="24"/>
      <c r="BQ130" s="131"/>
    </row>
    <row r="131" spans="1:69" s="132" customFormat="1" ht="12.75" customHeight="1" thickBot="1" x14ac:dyDescent="0.3">
      <c r="A131" s="373"/>
      <c r="B131" s="304"/>
      <c r="C131" s="133"/>
      <c r="D131" s="134"/>
      <c r="E131" s="134"/>
      <c r="F131" s="134"/>
      <c r="G131" s="134"/>
      <c r="H131" s="308" t="s">
        <v>87</v>
      </c>
      <c r="I131" s="309"/>
      <c r="J131" s="309"/>
      <c r="K131" s="309"/>
      <c r="L131" s="309"/>
      <c r="M131" s="309"/>
      <c r="N131" s="309"/>
      <c r="O131" s="309"/>
      <c r="P131" s="309"/>
      <c r="Q131" s="310"/>
      <c r="R131" s="311" t="s">
        <v>48</v>
      </c>
      <c r="S131" s="312"/>
      <c r="T131" s="312"/>
      <c r="U131" s="312"/>
      <c r="V131" s="312"/>
      <c r="W131" s="312"/>
      <c r="X131" s="312"/>
      <c r="Y131" s="312"/>
      <c r="Z131" s="312"/>
      <c r="AA131" s="313"/>
      <c r="AB131" s="314" t="s">
        <v>49</v>
      </c>
      <c r="AC131" s="315"/>
      <c r="AD131" s="315"/>
      <c r="AE131" s="315"/>
      <c r="AF131" s="315"/>
      <c r="AG131" s="315"/>
      <c r="AH131" s="315"/>
      <c r="AI131" s="315"/>
      <c r="AJ131" s="315"/>
      <c r="AK131" s="304"/>
      <c r="AL131" s="134"/>
      <c r="AM131" s="134"/>
      <c r="AN131" s="134"/>
      <c r="AO131" s="134"/>
      <c r="AP131" s="134"/>
      <c r="AQ131" s="134"/>
      <c r="AR131" s="134"/>
      <c r="AS131" s="134"/>
      <c r="AT131" s="134"/>
      <c r="AU131" s="134"/>
      <c r="AV131" s="134"/>
      <c r="AW131" s="134"/>
      <c r="AX131" s="134"/>
      <c r="AY131" s="134"/>
      <c r="AZ131" s="134"/>
      <c r="BA131" s="134"/>
      <c r="BB131" s="134"/>
      <c r="BC131" s="134"/>
      <c r="BD131" s="134"/>
      <c r="BE131" s="134"/>
      <c r="BF131" s="134"/>
      <c r="BG131" s="134"/>
      <c r="BH131" s="134"/>
      <c r="BI131" s="134"/>
      <c r="BJ131" s="134"/>
      <c r="BK131" s="134"/>
      <c r="BL131" s="134"/>
      <c r="BM131" s="134"/>
      <c r="BN131" s="134"/>
      <c r="BO131" s="135"/>
      <c r="BP131" s="24"/>
      <c r="BQ131" s="131"/>
    </row>
    <row r="132" spans="1:69" s="132" customFormat="1" ht="12.75" customHeight="1" thickBot="1" x14ac:dyDescent="0.3">
      <c r="A132" s="373"/>
      <c r="B132" s="304"/>
      <c r="C132" s="316" t="s">
        <v>12</v>
      </c>
      <c r="D132" s="317"/>
      <c r="E132" s="317"/>
      <c r="F132" s="317"/>
      <c r="G132" s="318"/>
      <c r="H132" s="322" t="s">
        <v>3</v>
      </c>
      <c r="I132" s="323"/>
      <c r="J132" s="323"/>
      <c r="K132" s="323"/>
      <c r="L132" s="324"/>
      <c r="M132" s="322" t="s">
        <v>4</v>
      </c>
      <c r="N132" s="323"/>
      <c r="O132" s="323"/>
      <c r="P132" s="323"/>
      <c r="Q132" s="324"/>
      <c r="R132" s="316" t="s">
        <v>3</v>
      </c>
      <c r="S132" s="317"/>
      <c r="T132" s="317"/>
      <c r="U132" s="317"/>
      <c r="V132" s="318"/>
      <c r="W132" s="316" t="s">
        <v>4</v>
      </c>
      <c r="X132" s="317"/>
      <c r="Y132" s="317"/>
      <c r="Z132" s="317"/>
      <c r="AA132" s="318"/>
      <c r="AB132" s="316" t="s">
        <v>3</v>
      </c>
      <c r="AC132" s="317"/>
      <c r="AD132" s="317"/>
      <c r="AE132" s="317"/>
      <c r="AF132" s="318"/>
      <c r="AG132" s="328" t="s">
        <v>4</v>
      </c>
      <c r="AH132" s="329"/>
      <c r="AI132" s="329"/>
      <c r="AJ132" s="329"/>
      <c r="AK132" s="330"/>
      <c r="AL132" s="316" t="s">
        <v>23</v>
      </c>
      <c r="AM132" s="317"/>
      <c r="AN132" s="317"/>
      <c r="AO132" s="317"/>
      <c r="AP132" s="318"/>
      <c r="AQ132" s="316" t="s">
        <v>11</v>
      </c>
      <c r="AR132" s="317"/>
      <c r="AS132" s="317"/>
      <c r="AT132" s="317"/>
      <c r="AU132" s="318"/>
      <c r="AV132" s="328" t="s">
        <v>6</v>
      </c>
      <c r="AW132" s="329"/>
      <c r="AX132" s="329"/>
      <c r="AY132" s="329"/>
      <c r="AZ132" s="330"/>
      <c r="BA132" s="316" t="s">
        <v>1</v>
      </c>
      <c r="BB132" s="317"/>
      <c r="BC132" s="317"/>
      <c r="BD132" s="317"/>
      <c r="BE132" s="318"/>
      <c r="BF132" s="316" t="s">
        <v>10</v>
      </c>
      <c r="BG132" s="317"/>
      <c r="BH132" s="317"/>
      <c r="BI132" s="317"/>
      <c r="BJ132" s="318"/>
      <c r="BK132" s="316" t="s">
        <v>30</v>
      </c>
      <c r="BL132" s="317"/>
      <c r="BM132" s="317"/>
      <c r="BN132" s="317"/>
      <c r="BO132" s="318"/>
      <c r="BP132" s="24"/>
      <c r="BQ132" s="131"/>
    </row>
    <row r="133" spans="1:69" s="132" customFormat="1" ht="12.75" customHeight="1" thickBot="1" x14ac:dyDescent="0.3">
      <c r="A133" s="373"/>
      <c r="B133" s="304"/>
      <c r="C133" s="319"/>
      <c r="D133" s="320"/>
      <c r="E133" s="320"/>
      <c r="F133" s="320"/>
      <c r="G133" s="321"/>
      <c r="H133" s="325"/>
      <c r="I133" s="326"/>
      <c r="J133" s="326"/>
      <c r="K133" s="326"/>
      <c r="L133" s="327"/>
      <c r="M133" s="325"/>
      <c r="N133" s="326"/>
      <c r="O133" s="326"/>
      <c r="P133" s="326"/>
      <c r="Q133" s="327"/>
      <c r="R133" s="319"/>
      <c r="S133" s="320"/>
      <c r="T133" s="320"/>
      <c r="U133" s="320"/>
      <c r="V133" s="321"/>
      <c r="W133" s="319"/>
      <c r="X133" s="320"/>
      <c r="Y133" s="320"/>
      <c r="Z133" s="320"/>
      <c r="AA133" s="321"/>
      <c r="AB133" s="319"/>
      <c r="AC133" s="320"/>
      <c r="AD133" s="320"/>
      <c r="AE133" s="320"/>
      <c r="AF133" s="321"/>
      <c r="AG133" s="331"/>
      <c r="AH133" s="332"/>
      <c r="AI133" s="332"/>
      <c r="AJ133" s="332"/>
      <c r="AK133" s="333"/>
      <c r="AL133" s="319"/>
      <c r="AM133" s="320"/>
      <c r="AN133" s="320"/>
      <c r="AO133" s="320"/>
      <c r="AP133" s="321"/>
      <c r="AQ133" s="319"/>
      <c r="AR133" s="320"/>
      <c r="AS133" s="320"/>
      <c r="AT133" s="320"/>
      <c r="AU133" s="321"/>
      <c r="AV133" s="331"/>
      <c r="AW133" s="332"/>
      <c r="AX133" s="332"/>
      <c r="AY133" s="332"/>
      <c r="AZ133" s="333"/>
      <c r="BA133" s="319"/>
      <c r="BB133" s="320"/>
      <c r="BC133" s="320"/>
      <c r="BD133" s="320"/>
      <c r="BE133" s="321"/>
      <c r="BF133" s="319"/>
      <c r="BG133" s="320"/>
      <c r="BH133" s="320"/>
      <c r="BI133" s="320"/>
      <c r="BJ133" s="321"/>
      <c r="BK133" s="319"/>
      <c r="BL133" s="320"/>
      <c r="BM133" s="320"/>
      <c r="BN133" s="320"/>
      <c r="BO133" s="321"/>
      <c r="BP133" s="24"/>
      <c r="BQ133" s="131"/>
    </row>
    <row r="134" spans="1:69" s="132" customFormat="1" ht="12.75" customHeight="1" thickBot="1" x14ac:dyDescent="0.3">
      <c r="A134" s="373"/>
      <c r="B134" s="304"/>
      <c r="C134" s="136" t="s">
        <v>19</v>
      </c>
      <c r="D134" s="136" t="s">
        <v>20</v>
      </c>
      <c r="E134" s="136" t="s">
        <v>21</v>
      </c>
      <c r="F134" s="136" t="s">
        <v>22</v>
      </c>
      <c r="G134" s="136" t="s">
        <v>0</v>
      </c>
      <c r="H134" s="137" t="s">
        <v>19</v>
      </c>
      <c r="I134" s="137" t="s">
        <v>20</v>
      </c>
      <c r="J134" s="137" t="s">
        <v>21</v>
      </c>
      <c r="K134" s="137" t="s">
        <v>22</v>
      </c>
      <c r="L134" s="137" t="s">
        <v>0</v>
      </c>
      <c r="M134" s="137" t="s">
        <v>19</v>
      </c>
      <c r="N134" s="137" t="s">
        <v>20</v>
      </c>
      <c r="O134" s="137" t="s">
        <v>21</v>
      </c>
      <c r="P134" s="137" t="s">
        <v>22</v>
      </c>
      <c r="Q134" s="137" t="s">
        <v>0</v>
      </c>
      <c r="R134" s="136" t="s">
        <v>19</v>
      </c>
      <c r="S134" s="136" t="s">
        <v>20</v>
      </c>
      <c r="T134" s="136" t="s">
        <v>21</v>
      </c>
      <c r="U134" s="136" t="s">
        <v>22</v>
      </c>
      <c r="V134" s="136" t="s">
        <v>0</v>
      </c>
      <c r="W134" s="136" t="s">
        <v>19</v>
      </c>
      <c r="X134" s="136" t="s">
        <v>20</v>
      </c>
      <c r="Y134" s="136" t="s">
        <v>21</v>
      </c>
      <c r="Z134" s="136" t="s">
        <v>22</v>
      </c>
      <c r="AA134" s="136" t="s">
        <v>0</v>
      </c>
      <c r="AB134" s="136" t="s">
        <v>19</v>
      </c>
      <c r="AC134" s="136" t="s">
        <v>20</v>
      </c>
      <c r="AD134" s="136" t="s">
        <v>21</v>
      </c>
      <c r="AE134" s="136" t="s">
        <v>22</v>
      </c>
      <c r="AF134" s="136" t="s">
        <v>0</v>
      </c>
      <c r="AG134" s="136" t="s">
        <v>19</v>
      </c>
      <c r="AH134" s="136" t="s">
        <v>20</v>
      </c>
      <c r="AI134" s="136" t="s">
        <v>21</v>
      </c>
      <c r="AJ134" s="136" t="s">
        <v>22</v>
      </c>
      <c r="AK134" s="136" t="s">
        <v>0</v>
      </c>
      <c r="AL134" s="136" t="s">
        <v>19</v>
      </c>
      <c r="AM134" s="136" t="s">
        <v>20</v>
      </c>
      <c r="AN134" s="136" t="s">
        <v>21</v>
      </c>
      <c r="AO134" s="136" t="s">
        <v>22</v>
      </c>
      <c r="AP134" s="136" t="s">
        <v>0</v>
      </c>
      <c r="AQ134" s="136" t="s">
        <v>19</v>
      </c>
      <c r="AR134" s="136" t="s">
        <v>20</v>
      </c>
      <c r="AS134" s="136" t="s">
        <v>21</v>
      </c>
      <c r="AT134" s="136" t="s">
        <v>22</v>
      </c>
      <c r="AU134" s="136" t="s">
        <v>0</v>
      </c>
      <c r="AV134" s="136" t="s">
        <v>19</v>
      </c>
      <c r="AW134" s="136" t="s">
        <v>20</v>
      </c>
      <c r="AX134" s="136" t="s">
        <v>21</v>
      </c>
      <c r="AY134" s="136" t="s">
        <v>22</v>
      </c>
      <c r="AZ134" s="136" t="s">
        <v>0</v>
      </c>
      <c r="BA134" s="136" t="s">
        <v>19</v>
      </c>
      <c r="BB134" s="136" t="s">
        <v>20</v>
      </c>
      <c r="BC134" s="136" t="s">
        <v>21</v>
      </c>
      <c r="BD134" s="136" t="s">
        <v>22</v>
      </c>
      <c r="BE134" s="136" t="s">
        <v>0</v>
      </c>
      <c r="BF134" s="136" t="s">
        <v>19</v>
      </c>
      <c r="BG134" s="136" t="s">
        <v>20</v>
      </c>
      <c r="BH134" s="136" t="s">
        <v>21</v>
      </c>
      <c r="BI134" s="136" t="s">
        <v>22</v>
      </c>
      <c r="BJ134" s="136" t="s">
        <v>0</v>
      </c>
      <c r="BK134" s="136" t="s">
        <v>19</v>
      </c>
      <c r="BL134" s="136" t="s">
        <v>20</v>
      </c>
      <c r="BM134" s="136" t="s">
        <v>21</v>
      </c>
      <c r="BN134" s="136" t="s">
        <v>22</v>
      </c>
      <c r="BO134" s="136" t="s">
        <v>0</v>
      </c>
      <c r="BP134" s="24"/>
      <c r="BQ134" s="131"/>
    </row>
    <row r="135" spans="1:69" s="132" customFormat="1" ht="12.75" customHeight="1" thickBot="1" x14ac:dyDescent="0.3">
      <c r="A135" s="283" t="s">
        <v>89</v>
      </c>
      <c r="B135" s="241"/>
      <c r="C135" s="235">
        <f>SUM(C136:C143)</f>
        <v>407440.01</v>
      </c>
      <c r="D135" s="235">
        <f t="shared" ref="D135:F135" si="701">SUM(D136:D143)</f>
        <v>0</v>
      </c>
      <c r="E135" s="235">
        <f t="shared" si="701"/>
        <v>0</v>
      </c>
      <c r="F135" s="235">
        <f t="shared" si="701"/>
        <v>0</v>
      </c>
      <c r="G135" s="235">
        <f>SUM(G136:G143)</f>
        <v>407440.01</v>
      </c>
      <c r="H135" s="235">
        <f t="shared" ref="H135:AA135" si="702">SUM(H136:H143)</f>
        <v>0</v>
      </c>
      <c r="I135" s="235">
        <f t="shared" si="702"/>
        <v>47991</v>
      </c>
      <c r="J135" s="235">
        <f t="shared" si="702"/>
        <v>0</v>
      </c>
      <c r="K135" s="235">
        <f t="shared" si="702"/>
        <v>0</v>
      </c>
      <c r="L135" s="235">
        <f t="shared" si="702"/>
        <v>47991</v>
      </c>
      <c r="M135" s="235">
        <f t="shared" si="702"/>
        <v>0</v>
      </c>
      <c r="N135" s="235">
        <f t="shared" si="702"/>
        <v>47991</v>
      </c>
      <c r="O135" s="235">
        <f t="shared" si="702"/>
        <v>0</v>
      </c>
      <c r="P135" s="235">
        <f t="shared" si="702"/>
        <v>0</v>
      </c>
      <c r="Q135" s="235">
        <f t="shared" si="702"/>
        <v>47991</v>
      </c>
      <c r="R135" s="235">
        <f t="shared" si="702"/>
        <v>337175.72</v>
      </c>
      <c r="S135" s="235">
        <f t="shared" si="702"/>
        <v>0</v>
      </c>
      <c r="T135" s="235">
        <f t="shared" si="702"/>
        <v>0</v>
      </c>
      <c r="U135" s="235">
        <f t="shared" si="702"/>
        <v>0</v>
      </c>
      <c r="V135" s="235">
        <f t="shared" si="702"/>
        <v>337175.72</v>
      </c>
      <c r="W135" s="235">
        <f t="shared" si="702"/>
        <v>337175.72</v>
      </c>
      <c r="X135" s="235">
        <f t="shared" si="702"/>
        <v>0</v>
      </c>
      <c r="Y135" s="235">
        <f t="shared" si="702"/>
        <v>0</v>
      </c>
      <c r="Z135" s="235">
        <f t="shared" si="702"/>
        <v>0</v>
      </c>
      <c r="AA135" s="235">
        <f t="shared" si="702"/>
        <v>337175.72</v>
      </c>
      <c r="AB135" s="235">
        <f>SUM(AB136:AB143)</f>
        <v>906345.69000000018</v>
      </c>
      <c r="AC135" s="235">
        <f t="shared" ref="AC135:AJ135" si="703">SUM(AC136:AC143)</f>
        <v>47991</v>
      </c>
      <c r="AD135" s="235">
        <f t="shared" si="703"/>
        <v>0</v>
      </c>
      <c r="AE135" s="235">
        <f t="shared" si="703"/>
        <v>0</v>
      </c>
      <c r="AF135" s="235">
        <f t="shared" si="703"/>
        <v>954336.69000000018</v>
      </c>
      <c r="AG135" s="235">
        <f t="shared" si="703"/>
        <v>68381.260000000009</v>
      </c>
      <c r="AH135" s="235">
        <f t="shared" si="703"/>
        <v>0</v>
      </c>
      <c r="AI135" s="235">
        <f t="shared" si="703"/>
        <v>0</v>
      </c>
      <c r="AJ135" s="235">
        <f t="shared" si="703"/>
        <v>0</v>
      </c>
      <c r="AK135" s="235">
        <f>SUM(AK136:AK143)</f>
        <v>68381.260000000009</v>
      </c>
      <c r="AL135" s="235">
        <f t="shared" ref="AL135:BJ135" si="704">SUM(AL136:AL143)</f>
        <v>1245404.4400000002</v>
      </c>
      <c r="AM135" s="235">
        <f t="shared" si="704"/>
        <v>47991</v>
      </c>
      <c r="AN135" s="235">
        <f t="shared" si="704"/>
        <v>0</v>
      </c>
      <c r="AO135" s="235">
        <f t="shared" si="704"/>
        <v>0</v>
      </c>
      <c r="AP135" s="235">
        <f t="shared" si="704"/>
        <v>1293395.4400000002</v>
      </c>
      <c r="AQ135" s="235">
        <f t="shared" si="704"/>
        <v>1245404.4400000002</v>
      </c>
      <c r="AR135" s="235">
        <f t="shared" si="704"/>
        <v>47991</v>
      </c>
      <c r="AS135" s="235">
        <f t="shared" si="704"/>
        <v>0</v>
      </c>
      <c r="AT135" s="235">
        <f t="shared" si="704"/>
        <v>0</v>
      </c>
      <c r="AU135" s="235">
        <f t="shared" si="704"/>
        <v>1293395.4400000002</v>
      </c>
      <c r="AV135" s="235">
        <f t="shared" si="704"/>
        <v>1245404.4400000002</v>
      </c>
      <c r="AW135" s="235">
        <f t="shared" si="704"/>
        <v>47991</v>
      </c>
      <c r="AX135" s="235">
        <f t="shared" si="704"/>
        <v>0</v>
      </c>
      <c r="AY135" s="235">
        <f t="shared" si="704"/>
        <v>0</v>
      </c>
      <c r="AZ135" s="235">
        <f t="shared" si="704"/>
        <v>1293395.4400000002</v>
      </c>
      <c r="BA135" s="235">
        <f t="shared" si="704"/>
        <v>780393.12</v>
      </c>
      <c r="BB135" s="235">
        <f t="shared" si="704"/>
        <v>0</v>
      </c>
      <c r="BC135" s="235">
        <f t="shared" si="704"/>
        <v>0</v>
      </c>
      <c r="BD135" s="235">
        <f t="shared" si="704"/>
        <v>0</v>
      </c>
      <c r="BE135" s="235">
        <f t="shared" si="704"/>
        <v>780393.12</v>
      </c>
      <c r="BF135" s="235">
        <f t="shared" si="704"/>
        <v>780393.12</v>
      </c>
      <c r="BG135" s="235">
        <f t="shared" si="704"/>
        <v>0</v>
      </c>
      <c r="BH135" s="235">
        <f t="shared" si="704"/>
        <v>0</v>
      </c>
      <c r="BI135" s="235">
        <f t="shared" si="704"/>
        <v>0</v>
      </c>
      <c r="BJ135" s="235">
        <f t="shared" si="704"/>
        <v>780393.12</v>
      </c>
      <c r="BK135" s="235">
        <f>SUM(BK136:BK143)</f>
        <v>0</v>
      </c>
      <c r="BL135" s="235">
        <f t="shared" ref="BL135:BO135" si="705">SUM(BL136:BL143)</f>
        <v>0</v>
      </c>
      <c r="BM135" s="235">
        <f t="shared" si="705"/>
        <v>0</v>
      </c>
      <c r="BN135" s="235">
        <f t="shared" si="705"/>
        <v>0</v>
      </c>
      <c r="BO135" s="236">
        <f t="shared" si="705"/>
        <v>0</v>
      </c>
      <c r="BP135" s="24"/>
      <c r="BQ135" s="131"/>
    </row>
    <row r="136" spans="1:69" s="132" customFormat="1" ht="12.75" customHeight="1" x14ac:dyDescent="0.25">
      <c r="A136" s="279"/>
      <c r="B136" s="234" t="s">
        <v>31</v>
      </c>
      <c r="C136" s="205">
        <v>0</v>
      </c>
      <c r="D136" s="205"/>
      <c r="E136" s="205"/>
      <c r="F136" s="205">
        <v>0</v>
      </c>
      <c r="G136" s="138">
        <f t="shared" ref="G136:G143" si="706">SUM(C136:F136)</f>
        <v>0</v>
      </c>
      <c r="H136" s="138"/>
      <c r="I136" s="138"/>
      <c r="J136" s="138"/>
      <c r="K136" s="138"/>
      <c r="L136" s="138">
        <f>SUM(H136:K136)</f>
        <v>0</v>
      </c>
      <c r="M136" s="138"/>
      <c r="N136" s="138"/>
      <c r="O136" s="138"/>
      <c r="P136" s="138"/>
      <c r="Q136" s="138">
        <f>SUM(M136:P136)</f>
        <v>0</v>
      </c>
      <c r="R136" s="139">
        <v>226</v>
      </c>
      <c r="S136" s="138"/>
      <c r="T136" s="138"/>
      <c r="U136" s="138"/>
      <c r="V136" s="138">
        <f>SUM(R136:U136)</f>
        <v>226</v>
      </c>
      <c r="W136" s="139">
        <v>226</v>
      </c>
      <c r="X136" s="138"/>
      <c r="Y136" s="138"/>
      <c r="Z136" s="138"/>
      <c r="AA136" s="138">
        <f>SUM(W136:Z136)</f>
        <v>226</v>
      </c>
      <c r="AB136" s="139">
        <v>230.43</v>
      </c>
      <c r="AC136" s="138"/>
      <c r="AD136" s="138"/>
      <c r="AE136" s="138"/>
      <c r="AF136" s="138">
        <f>SUM(AB136:AE136)</f>
        <v>230.43</v>
      </c>
      <c r="AG136" s="139">
        <v>0</v>
      </c>
      <c r="AH136" s="138"/>
      <c r="AI136" s="138"/>
      <c r="AJ136" s="138"/>
      <c r="AK136" s="138">
        <f>SUM(AG136:AJ136)</f>
        <v>0</v>
      </c>
      <c r="AL136" s="15">
        <f>C136+H136-M136+R136-W136+AB136-AG136</f>
        <v>230.43</v>
      </c>
      <c r="AM136" s="15">
        <f>D136+I136-N136+S136-X136+AC136-AH136</f>
        <v>0</v>
      </c>
      <c r="AN136" s="15">
        <f t="shared" ref="AN136:AN143" si="707">E136+J136-O136+T136-Y136+AD136-AI136</f>
        <v>0</v>
      </c>
      <c r="AO136" s="139">
        <f t="shared" ref="AO136:AO143" si="708">F136+K136-P136+U136-Z136+AE136-AJ136</f>
        <v>0</v>
      </c>
      <c r="AP136" s="140">
        <f>SUM(AL136:AO136)</f>
        <v>230.43</v>
      </c>
      <c r="AQ136" s="15">
        <v>230.43</v>
      </c>
      <c r="AR136" s="15">
        <v>0</v>
      </c>
      <c r="AS136" s="15">
        <v>0</v>
      </c>
      <c r="AT136" s="22"/>
      <c r="AU136" s="140">
        <f>SUM(AQ136:AT136)</f>
        <v>230.43</v>
      </c>
      <c r="AV136" s="15">
        <v>230.43</v>
      </c>
      <c r="AW136" s="15">
        <v>0</v>
      </c>
      <c r="AX136" s="15">
        <v>0</v>
      </c>
      <c r="AY136" s="22"/>
      <c r="AZ136" s="140">
        <f>SUM(AV136:AY136)</f>
        <v>230.43</v>
      </c>
      <c r="BA136" s="15">
        <v>230.43</v>
      </c>
      <c r="BB136" s="15"/>
      <c r="BC136" s="15"/>
      <c r="BD136" s="22"/>
      <c r="BE136" s="140">
        <f>SUM(BA136:BD136)</f>
        <v>230.43</v>
      </c>
      <c r="BF136" s="15">
        <v>230.43</v>
      </c>
      <c r="BG136" s="15"/>
      <c r="BH136" s="15"/>
      <c r="BI136" s="22"/>
      <c r="BJ136" s="140">
        <f>SUM(BF136:BI136)</f>
        <v>230.43</v>
      </c>
      <c r="BK136" s="15">
        <f>AL136-AV136</f>
        <v>0</v>
      </c>
      <c r="BL136" s="15">
        <f t="shared" ref="BL136:BL143" si="709">AM136-AW136</f>
        <v>0</v>
      </c>
      <c r="BM136" s="15">
        <f t="shared" ref="BM136:BM143" si="710">AN136-AX136</f>
        <v>0</v>
      </c>
      <c r="BN136" s="15">
        <f t="shared" ref="BN136:BN143" si="711">AO136-BD136</f>
        <v>0</v>
      </c>
      <c r="BO136" s="15">
        <f>SUM(BK136:BN136)</f>
        <v>0</v>
      </c>
      <c r="BP136" s="24"/>
      <c r="BQ136" s="131"/>
    </row>
    <row r="137" spans="1:69" s="132" customFormat="1" ht="12.75" customHeight="1" x14ac:dyDescent="0.25">
      <c r="A137" s="279"/>
      <c r="B137" s="19" t="s">
        <v>32</v>
      </c>
      <c r="C137" s="50">
        <v>0</v>
      </c>
      <c r="D137" s="50"/>
      <c r="E137" s="50"/>
      <c r="F137" s="50"/>
      <c r="G137" s="138">
        <f t="shared" si="706"/>
        <v>0</v>
      </c>
      <c r="H137" s="138"/>
      <c r="I137" s="138"/>
      <c r="J137" s="138"/>
      <c r="K137" s="138"/>
      <c r="L137" s="138">
        <f t="shared" ref="L137:L143" si="712">SUM(H137:K137)</f>
        <v>0</v>
      </c>
      <c r="M137" s="138"/>
      <c r="N137" s="138"/>
      <c r="O137" s="138"/>
      <c r="P137" s="138"/>
      <c r="Q137" s="138">
        <f t="shared" ref="Q137:Q141" si="713">SUM(M137:P137)</f>
        <v>0</v>
      </c>
      <c r="R137" s="139">
        <v>12047.65</v>
      </c>
      <c r="S137" s="138"/>
      <c r="T137" s="138"/>
      <c r="U137" s="138"/>
      <c r="V137" s="138">
        <f t="shared" ref="V137:V143" si="714">SUM(R137:U137)</f>
        <v>12047.65</v>
      </c>
      <c r="W137" s="139">
        <v>12047.65</v>
      </c>
      <c r="X137" s="138"/>
      <c r="Y137" s="138"/>
      <c r="Z137" s="138"/>
      <c r="AA137" s="138">
        <f t="shared" ref="AA137:AA143" si="715">SUM(W137:Z137)</f>
        <v>12047.65</v>
      </c>
      <c r="AB137" s="143">
        <v>57792.83</v>
      </c>
      <c r="AC137" s="142"/>
      <c r="AD137" s="142"/>
      <c r="AE137" s="142"/>
      <c r="AF137" s="138">
        <f t="shared" ref="AF137" si="716">SUM(AB137:AE137)</f>
        <v>57792.83</v>
      </c>
      <c r="AG137" s="143">
        <v>7525.59</v>
      </c>
      <c r="AH137" s="143"/>
      <c r="AI137" s="143"/>
      <c r="AJ137" s="142"/>
      <c r="AK137" s="138">
        <f>SUM(AG137:AJ137)</f>
        <v>7525.59</v>
      </c>
      <c r="AL137" s="15">
        <f t="shared" ref="AL137:AL143" si="717">C137+H137-M137+R137-W137+AB137-AG137</f>
        <v>50267.240000000005</v>
      </c>
      <c r="AM137" s="15">
        <f t="shared" ref="AM137:AM162" si="718">D137+I137-N137+S137-X137+AC137-AH137</f>
        <v>0</v>
      </c>
      <c r="AN137" s="15">
        <f t="shared" si="707"/>
        <v>0</v>
      </c>
      <c r="AO137" s="139">
        <f t="shared" si="708"/>
        <v>0</v>
      </c>
      <c r="AP137" s="140">
        <f t="shared" ref="AP137:AP143" si="719">SUM(AL137:AO137)</f>
        <v>50267.240000000005</v>
      </c>
      <c r="AQ137" s="15">
        <v>50267.24</v>
      </c>
      <c r="AR137" s="15"/>
      <c r="AS137" s="15"/>
      <c r="AT137" s="15"/>
      <c r="AU137" s="140">
        <f t="shared" ref="AU137:AU141" si="720">SUM(AQ137:AT137)</f>
        <v>50267.24</v>
      </c>
      <c r="AV137" s="15">
        <v>50267.24</v>
      </c>
      <c r="AW137" s="15"/>
      <c r="AX137" s="15"/>
      <c r="AY137" s="15"/>
      <c r="AZ137" s="140">
        <f t="shared" ref="AZ137:AZ143" si="721">SUM(AV137:AY137)</f>
        <v>50267.24</v>
      </c>
      <c r="BA137" s="15">
        <v>38876.620000000003</v>
      </c>
      <c r="BB137" s="15"/>
      <c r="BC137" s="15"/>
      <c r="BD137" s="15"/>
      <c r="BE137" s="140">
        <f t="shared" ref="BE137:BE143" si="722">SUM(BA137:BD137)</f>
        <v>38876.620000000003</v>
      </c>
      <c r="BF137" s="15">
        <v>38876.620000000003</v>
      </c>
      <c r="BG137" s="15"/>
      <c r="BH137" s="15"/>
      <c r="BI137" s="15"/>
      <c r="BJ137" s="140">
        <f t="shared" ref="BJ137:BJ143" si="723">SUM(BF137:BI137)</f>
        <v>38876.620000000003</v>
      </c>
      <c r="BK137" s="15">
        <f t="shared" ref="BK137:BK143" si="724">AL137-AV137</f>
        <v>0</v>
      </c>
      <c r="BL137" s="15">
        <f t="shared" si="709"/>
        <v>0</v>
      </c>
      <c r="BM137" s="15">
        <f t="shared" si="710"/>
        <v>0</v>
      </c>
      <c r="BN137" s="15">
        <f t="shared" si="711"/>
        <v>0</v>
      </c>
      <c r="BO137" s="15">
        <f t="shared" ref="BO137:BO143" si="725">SUM(BK137:BN137)</f>
        <v>0</v>
      </c>
      <c r="BP137" s="24"/>
      <c r="BQ137" s="131"/>
    </row>
    <row r="138" spans="1:69" s="132" customFormat="1" ht="12.75" customHeight="1" x14ac:dyDescent="0.25">
      <c r="A138" s="279"/>
      <c r="B138" s="19" t="s">
        <v>44</v>
      </c>
      <c r="C138" s="50">
        <v>314</v>
      </c>
      <c r="D138" s="50"/>
      <c r="E138" s="50"/>
      <c r="F138" s="50"/>
      <c r="G138" s="138">
        <f t="shared" si="706"/>
        <v>314</v>
      </c>
      <c r="H138" s="138"/>
      <c r="I138" s="138"/>
      <c r="J138" s="138"/>
      <c r="K138" s="138"/>
      <c r="L138" s="138">
        <f t="shared" si="712"/>
        <v>0</v>
      </c>
      <c r="M138" s="138"/>
      <c r="N138" s="138"/>
      <c r="O138" s="138"/>
      <c r="P138" s="138"/>
      <c r="Q138" s="138">
        <f t="shared" si="713"/>
        <v>0</v>
      </c>
      <c r="R138" s="139">
        <v>246112.31</v>
      </c>
      <c r="S138" s="138"/>
      <c r="T138" s="138"/>
      <c r="U138" s="138"/>
      <c r="V138" s="138">
        <f t="shared" si="714"/>
        <v>246112.31</v>
      </c>
      <c r="W138" s="139">
        <v>246112.31</v>
      </c>
      <c r="X138" s="138"/>
      <c r="Y138" s="138"/>
      <c r="Z138" s="138"/>
      <c r="AA138" s="138">
        <f t="shared" si="715"/>
        <v>246112.31</v>
      </c>
      <c r="AB138" s="144">
        <v>326791.25</v>
      </c>
      <c r="AC138" s="144"/>
      <c r="AD138" s="144"/>
      <c r="AE138" s="144"/>
      <c r="AF138" s="138">
        <f>SUM(AB138:AE138)</f>
        <v>326791.25</v>
      </c>
      <c r="AG138" s="144">
        <v>94.97</v>
      </c>
      <c r="AH138" s="144"/>
      <c r="AI138" s="144"/>
      <c r="AJ138" s="144"/>
      <c r="AK138" s="138">
        <f>SUM(AG138:AJ138)</f>
        <v>94.97</v>
      </c>
      <c r="AL138" s="15">
        <f t="shared" si="717"/>
        <v>327010.28000000003</v>
      </c>
      <c r="AM138" s="15">
        <f t="shared" si="718"/>
        <v>0</v>
      </c>
      <c r="AN138" s="15">
        <f t="shared" si="707"/>
        <v>0</v>
      </c>
      <c r="AO138" s="139">
        <f t="shared" si="708"/>
        <v>0</v>
      </c>
      <c r="AP138" s="140">
        <f t="shared" si="719"/>
        <v>327010.28000000003</v>
      </c>
      <c r="AQ138" s="15">
        <v>327010.28000000003</v>
      </c>
      <c r="AR138" s="15"/>
      <c r="AS138" s="15"/>
      <c r="AT138" s="15"/>
      <c r="AU138" s="140">
        <f t="shared" si="720"/>
        <v>327010.28000000003</v>
      </c>
      <c r="AV138" s="15">
        <v>327010.28000000003</v>
      </c>
      <c r="AW138" s="15"/>
      <c r="AX138" s="15"/>
      <c r="AY138" s="15"/>
      <c r="AZ138" s="140">
        <f t="shared" si="721"/>
        <v>327010.28000000003</v>
      </c>
      <c r="BA138" s="15">
        <v>290675</v>
      </c>
      <c r="BB138" s="15"/>
      <c r="BC138" s="15"/>
      <c r="BD138" s="15"/>
      <c r="BE138" s="140">
        <f t="shared" si="722"/>
        <v>290675</v>
      </c>
      <c r="BF138" s="15">
        <v>290675</v>
      </c>
      <c r="BG138" s="15"/>
      <c r="BH138" s="15"/>
      <c r="BI138" s="15"/>
      <c r="BJ138" s="140">
        <f t="shared" si="723"/>
        <v>290675</v>
      </c>
      <c r="BK138" s="15">
        <f t="shared" si="724"/>
        <v>0</v>
      </c>
      <c r="BL138" s="15">
        <f t="shared" si="709"/>
        <v>0</v>
      </c>
      <c r="BM138" s="15">
        <f t="shared" si="710"/>
        <v>0</v>
      </c>
      <c r="BN138" s="15">
        <f t="shared" si="711"/>
        <v>0</v>
      </c>
      <c r="BO138" s="15">
        <f t="shared" si="725"/>
        <v>0</v>
      </c>
      <c r="BP138" s="24"/>
      <c r="BQ138" s="131"/>
    </row>
    <row r="139" spans="1:69" s="132" customFormat="1" ht="12.75" customHeight="1" x14ac:dyDescent="0.25">
      <c r="A139" s="279"/>
      <c r="B139" s="19" t="s">
        <v>50</v>
      </c>
      <c r="C139" s="50">
        <v>104148.01000000001</v>
      </c>
      <c r="D139" s="50"/>
      <c r="E139" s="50"/>
      <c r="F139" s="50"/>
      <c r="G139" s="138">
        <f t="shared" si="706"/>
        <v>104148.01000000001</v>
      </c>
      <c r="H139" s="138"/>
      <c r="I139" s="138"/>
      <c r="J139" s="138"/>
      <c r="K139" s="138"/>
      <c r="L139" s="138">
        <f t="shared" si="712"/>
        <v>0</v>
      </c>
      <c r="M139" s="138"/>
      <c r="N139" s="138"/>
      <c r="O139" s="138"/>
      <c r="P139" s="138"/>
      <c r="Q139" s="138">
        <f t="shared" si="713"/>
        <v>0</v>
      </c>
      <c r="R139" s="139">
        <v>34703.019999999997</v>
      </c>
      <c r="S139" s="138"/>
      <c r="T139" s="138"/>
      <c r="U139" s="138"/>
      <c r="V139" s="138">
        <f t="shared" si="714"/>
        <v>34703.019999999997</v>
      </c>
      <c r="W139" s="139">
        <v>34703.019999999997</v>
      </c>
      <c r="X139" s="138"/>
      <c r="Y139" s="138"/>
      <c r="Z139" s="138"/>
      <c r="AA139" s="138">
        <f t="shared" si="715"/>
        <v>34703.019999999997</v>
      </c>
      <c r="AB139" s="144">
        <v>15643.21</v>
      </c>
      <c r="AC139" s="144"/>
      <c r="AD139" s="144"/>
      <c r="AE139" s="144"/>
      <c r="AF139" s="138">
        <f t="shared" ref="AF139:AF143" si="726">SUM(AB139:AE139)</f>
        <v>15643.21</v>
      </c>
      <c r="AG139" s="144">
        <v>17623.2</v>
      </c>
      <c r="AH139" s="144"/>
      <c r="AI139" s="144"/>
      <c r="AJ139" s="144"/>
      <c r="AK139" s="138">
        <f t="shared" ref="AK139:AK141" si="727">SUM(AG139:AJ139)</f>
        <v>17623.2</v>
      </c>
      <c r="AL139" s="15">
        <f t="shared" si="717"/>
        <v>102168.02</v>
      </c>
      <c r="AM139" s="15">
        <f t="shared" si="718"/>
        <v>0</v>
      </c>
      <c r="AN139" s="15">
        <f t="shared" si="707"/>
        <v>0</v>
      </c>
      <c r="AO139" s="139">
        <f t="shared" si="708"/>
        <v>0</v>
      </c>
      <c r="AP139" s="140">
        <f t="shared" si="719"/>
        <v>102168.02</v>
      </c>
      <c r="AQ139" s="15">
        <v>102168.02</v>
      </c>
      <c r="AR139" s="15"/>
      <c r="AS139" s="15"/>
      <c r="AT139" s="15"/>
      <c r="AU139" s="140">
        <f t="shared" si="720"/>
        <v>102168.02</v>
      </c>
      <c r="AV139" s="15">
        <v>102168.02</v>
      </c>
      <c r="AW139" s="15"/>
      <c r="AX139" s="15"/>
      <c r="AY139" s="15"/>
      <c r="AZ139" s="140">
        <f t="shared" si="721"/>
        <v>102168.02</v>
      </c>
      <c r="BA139" s="15">
        <v>102168.02</v>
      </c>
      <c r="BB139" s="15"/>
      <c r="BC139" s="15"/>
      <c r="BD139" s="15"/>
      <c r="BE139" s="140">
        <f t="shared" si="722"/>
        <v>102168.02</v>
      </c>
      <c r="BF139" s="15">
        <v>102168.02</v>
      </c>
      <c r="BG139" s="15"/>
      <c r="BH139" s="15"/>
      <c r="BI139" s="15"/>
      <c r="BJ139" s="140">
        <f t="shared" si="723"/>
        <v>102168.02</v>
      </c>
      <c r="BK139" s="15">
        <f t="shared" si="724"/>
        <v>0</v>
      </c>
      <c r="BL139" s="15">
        <f t="shared" si="709"/>
        <v>0</v>
      </c>
      <c r="BM139" s="15">
        <f t="shared" si="710"/>
        <v>0</v>
      </c>
      <c r="BN139" s="15">
        <f t="shared" si="711"/>
        <v>0</v>
      </c>
      <c r="BO139" s="15">
        <f t="shared" si="725"/>
        <v>0</v>
      </c>
      <c r="BP139" s="24"/>
      <c r="BQ139" s="131"/>
    </row>
    <row r="140" spans="1:69" s="132" customFormat="1" ht="12.75" customHeight="1" x14ac:dyDescent="0.25">
      <c r="A140" s="279"/>
      <c r="B140" s="19" t="s">
        <v>33</v>
      </c>
      <c r="C140" s="50">
        <v>0</v>
      </c>
      <c r="D140" s="50"/>
      <c r="E140" s="50"/>
      <c r="F140" s="50"/>
      <c r="G140" s="138">
        <f t="shared" si="706"/>
        <v>0</v>
      </c>
      <c r="H140" s="138"/>
      <c r="I140" s="138"/>
      <c r="J140" s="138"/>
      <c r="K140" s="138"/>
      <c r="L140" s="138">
        <f t="shared" si="712"/>
        <v>0</v>
      </c>
      <c r="M140" s="138"/>
      <c r="N140" s="138"/>
      <c r="O140" s="138"/>
      <c r="P140" s="138"/>
      <c r="Q140" s="138">
        <f t="shared" si="713"/>
        <v>0</v>
      </c>
      <c r="R140" s="139">
        <v>0</v>
      </c>
      <c r="S140" s="138"/>
      <c r="T140" s="138"/>
      <c r="U140" s="138"/>
      <c r="V140" s="138">
        <f t="shared" si="714"/>
        <v>0</v>
      </c>
      <c r="W140" s="139">
        <v>0</v>
      </c>
      <c r="X140" s="138"/>
      <c r="Y140" s="138"/>
      <c r="Z140" s="138"/>
      <c r="AA140" s="138">
        <f t="shared" si="715"/>
        <v>0</v>
      </c>
      <c r="AB140" s="144">
        <v>1.08</v>
      </c>
      <c r="AC140" s="144"/>
      <c r="AD140" s="144"/>
      <c r="AE140" s="144"/>
      <c r="AF140" s="138">
        <f t="shared" si="726"/>
        <v>1.08</v>
      </c>
      <c r="AG140" s="144">
        <v>0</v>
      </c>
      <c r="AH140" s="144"/>
      <c r="AI140" s="144"/>
      <c r="AJ140" s="144"/>
      <c r="AK140" s="138">
        <f t="shared" si="727"/>
        <v>0</v>
      </c>
      <c r="AL140" s="15">
        <f t="shared" si="717"/>
        <v>1.08</v>
      </c>
      <c r="AM140" s="15">
        <f t="shared" si="718"/>
        <v>0</v>
      </c>
      <c r="AN140" s="15">
        <f t="shared" si="707"/>
        <v>0</v>
      </c>
      <c r="AO140" s="139">
        <f t="shared" si="708"/>
        <v>0</v>
      </c>
      <c r="AP140" s="140">
        <f t="shared" si="719"/>
        <v>1.08</v>
      </c>
      <c r="AQ140" s="15">
        <v>1.08</v>
      </c>
      <c r="AR140" s="15"/>
      <c r="AS140" s="15"/>
      <c r="AT140" s="15"/>
      <c r="AU140" s="140">
        <f t="shared" si="720"/>
        <v>1.08</v>
      </c>
      <c r="AV140" s="15">
        <v>1.08</v>
      </c>
      <c r="AW140" s="15"/>
      <c r="AX140" s="15"/>
      <c r="AY140" s="15"/>
      <c r="AZ140" s="140">
        <f t="shared" si="721"/>
        <v>1.08</v>
      </c>
      <c r="BA140" s="15">
        <v>0</v>
      </c>
      <c r="BB140" s="15"/>
      <c r="BC140" s="15"/>
      <c r="BD140" s="15"/>
      <c r="BE140" s="140">
        <f t="shared" si="722"/>
        <v>0</v>
      </c>
      <c r="BF140" s="15">
        <v>0</v>
      </c>
      <c r="BG140" s="15"/>
      <c r="BH140" s="15"/>
      <c r="BI140" s="15"/>
      <c r="BJ140" s="140">
        <f t="shared" si="723"/>
        <v>0</v>
      </c>
      <c r="BK140" s="15">
        <f t="shared" si="724"/>
        <v>0</v>
      </c>
      <c r="BL140" s="15">
        <f t="shared" si="709"/>
        <v>0</v>
      </c>
      <c r="BM140" s="15">
        <f t="shared" si="710"/>
        <v>0</v>
      </c>
      <c r="BN140" s="15">
        <f t="shared" si="711"/>
        <v>0</v>
      </c>
      <c r="BO140" s="15">
        <f t="shared" si="725"/>
        <v>0</v>
      </c>
      <c r="BP140" s="24"/>
      <c r="BQ140" s="131"/>
    </row>
    <row r="141" spans="1:69" s="132" customFormat="1" ht="12.75" customHeight="1" x14ac:dyDescent="0.25">
      <c r="A141" s="279"/>
      <c r="B141" s="19" t="s">
        <v>56</v>
      </c>
      <c r="C141" s="50">
        <v>9542</v>
      </c>
      <c r="D141" s="50"/>
      <c r="E141" s="50"/>
      <c r="F141" s="50"/>
      <c r="G141" s="138">
        <f t="shared" si="706"/>
        <v>9542</v>
      </c>
      <c r="H141" s="138"/>
      <c r="I141" s="138"/>
      <c r="J141" s="138"/>
      <c r="K141" s="138"/>
      <c r="L141" s="138">
        <f t="shared" si="712"/>
        <v>0</v>
      </c>
      <c r="M141" s="138"/>
      <c r="N141" s="138"/>
      <c r="O141" s="138"/>
      <c r="P141" s="138"/>
      <c r="Q141" s="138">
        <f t="shared" si="713"/>
        <v>0</v>
      </c>
      <c r="R141" s="139">
        <v>0</v>
      </c>
      <c r="S141" s="138"/>
      <c r="T141" s="138"/>
      <c r="U141" s="138"/>
      <c r="V141" s="138">
        <f t="shared" si="714"/>
        <v>0</v>
      </c>
      <c r="W141" s="139">
        <v>0</v>
      </c>
      <c r="X141" s="138"/>
      <c r="Y141" s="138"/>
      <c r="Z141" s="138"/>
      <c r="AA141" s="138">
        <f t="shared" si="715"/>
        <v>0</v>
      </c>
      <c r="AB141" s="144">
        <v>9.59</v>
      </c>
      <c r="AC141" s="144"/>
      <c r="AD141" s="144"/>
      <c r="AE141" s="144"/>
      <c r="AF141" s="138">
        <f t="shared" si="726"/>
        <v>9.59</v>
      </c>
      <c r="AG141" s="144">
        <v>0</v>
      </c>
      <c r="AH141" s="144"/>
      <c r="AI141" s="144"/>
      <c r="AJ141" s="144"/>
      <c r="AK141" s="138">
        <f t="shared" si="727"/>
        <v>0</v>
      </c>
      <c r="AL141" s="15">
        <f t="shared" si="717"/>
        <v>9551.59</v>
      </c>
      <c r="AM141" s="15">
        <f t="shared" si="718"/>
        <v>0</v>
      </c>
      <c r="AN141" s="15">
        <f t="shared" si="707"/>
        <v>0</v>
      </c>
      <c r="AO141" s="139">
        <f t="shared" si="708"/>
        <v>0</v>
      </c>
      <c r="AP141" s="140">
        <f t="shared" si="719"/>
        <v>9551.59</v>
      </c>
      <c r="AQ141" s="15">
        <v>9551.59</v>
      </c>
      <c r="AR141" s="15"/>
      <c r="AS141" s="15"/>
      <c r="AT141" s="15"/>
      <c r="AU141" s="140">
        <f t="shared" si="720"/>
        <v>9551.59</v>
      </c>
      <c r="AV141" s="15">
        <v>9551.59</v>
      </c>
      <c r="AW141" s="15"/>
      <c r="AX141" s="15"/>
      <c r="AY141" s="15"/>
      <c r="AZ141" s="140">
        <f t="shared" si="721"/>
        <v>9551.59</v>
      </c>
      <c r="BA141" s="15">
        <v>9551.59</v>
      </c>
      <c r="BB141" s="15"/>
      <c r="BC141" s="15"/>
      <c r="BD141" s="15"/>
      <c r="BE141" s="140">
        <f t="shared" si="722"/>
        <v>9551.59</v>
      </c>
      <c r="BF141" s="15">
        <v>9551.59</v>
      </c>
      <c r="BG141" s="15"/>
      <c r="BH141" s="15"/>
      <c r="BI141" s="15"/>
      <c r="BJ141" s="140">
        <f t="shared" si="723"/>
        <v>9551.59</v>
      </c>
      <c r="BK141" s="15">
        <f t="shared" si="724"/>
        <v>0</v>
      </c>
      <c r="BL141" s="15">
        <f t="shared" si="709"/>
        <v>0</v>
      </c>
      <c r="BM141" s="15">
        <f t="shared" si="710"/>
        <v>0</v>
      </c>
      <c r="BN141" s="15">
        <f t="shared" si="711"/>
        <v>0</v>
      </c>
      <c r="BO141" s="15">
        <f t="shared" si="725"/>
        <v>0</v>
      </c>
      <c r="BP141" s="24"/>
      <c r="BQ141" s="131"/>
    </row>
    <row r="142" spans="1:69" s="132" customFormat="1" ht="12.75" customHeight="1" x14ac:dyDescent="0.25">
      <c r="A142" s="279"/>
      <c r="B142" s="19" t="s">
        <v>57</v>
      </c>
      <c r="C142" s="50">
        <v>277883</v>
      </c>
      <c r="D142" s="50"/>
      <c r="E142" s="50"/>
      <c r="F142" s="50"/>
      <c r="G142" s="138">
        <f t="shared" si="706"/>
        <v>277883</v>
      </c>
      <c r="H142" s="138"/>
      <c r="I142" s="139">
        <v>47991</v>
      </c>
      <c r="J142" s="138"/>
      <c r="K142" s="138"/>
      <c r="L142" s="138">
        <f t="shared" si="712"/>
        <v>47991</v>
      </c>
      <c r="M142" s="138"/>
      <c r="N142" s="139">
        <v>47991</v>
      </c>
      <c r="O142" s="138"/>
      <c r="P142" s="138"/>
      <c r="Q142" s="138">
        <f>SUM(M142:P142)</f>
        <v>47991</v>
      </c>
      <c r="R142" s="139">
        <v>0</v>
      </c>
      <c r="S142" s="138"/>
      <c r="T142" s="138"/>
      <c r="U142" s="138"/>
      <c r="V142" s="138">
        <f t="shared" si="714"/>
        <v>0</v>
      </c>
      <c r="W142" s="139">
        <v>0</v>
      </c>
      <c r="X142" s="138"/>
      <c r="Y142" s="138"/>
      <c r="Z142" s="138"/>
      <c r="AA142" s="138">
        <f t="shared" si="715"/>
        <v>0</v>
      </c>
      <c r="AB142" s="144">
        <v>436106.5</v>
      </c>
      <c r="AC142" s="24">
        <v>47991</v>
      </c>
      <c r="AD142" s="144"/>
      <c r="AE142" s="144"/>
      <c r="AF142" s="138">
        <f t="shared" si="726"/>
        <v>484097.5</v>
      </c>
      <c r="AG142" s="144">
        <v>29114.5</v>
      </c>
      <c r="AH142" s="24">
        <v>0</v>
      </c>
      <c r="AI142" s="144"/>
      <c r="AJ142" s="144"/>
      <c r="AK142" s="138">
        <f>SUM(AG142:AJ142)</f>
        <v>29114.5</v>
      </c>
      <c r="AL142" s="15">
        <f t="shared" si="717"/>
        <v>684875</v>
      </c>
      <c r="AM142" s="15">
        <f t="shared" si="718"/>
        <v>47991</v>
      </c>
      <c r="AN142" s="15">
        <f t="shared" si="707"/>
        <v>0</v>
      </c>
      <c r="AO142" s="139">
        <f t="shared" si="708"/>
        <v>0</v>
      </c>
      <c r="AP142" s="140">
        <f t="shared" si="719"/>
        <v>732866</v>
      </c>
      <c r="AQ142" s="15">
        <v>684875</v>
      </c>
      <c r="AR142" s="15">
        <v>47991</v>
      </c>
      <c r="AS142" s="15"/>
      <c r="AT142" s="15"/>
      <c r="AU142" s="140">
        <f>SUM(AQ142:AT142)</f>
        <v>732866</v>
      </c>
      <c r="AV142" s="15">
        <v>684875</v>
      </c>
      <c r="AW142" s="15">
        <v>47991</v>
      </c>
      <c r="AX142" s="15"/>
      <c r="AY142" s="15"/>
      <c r="AZ142" s="140">
        <f t="shared" si="721"/>
        <v>732866</v>
      </c>
      <c r="BA142" s="15">
        <v>276382.06</v>
      </c>
      <c r="BB142" s="15">
        <v>0</v>
      </c>
      <c r="BC142" s="15"/>
      <c r="BD142" s="15"/>
      <c r="BE142" s="140">
        <f t="shared" si="722"/>
        <v>276382.06</v>
      </c>
      <c r="BF142" s="15">
        <v>276382.06</v>
      </c>
      <c r="BG142" s="15">
        <v>0</v>
      </c>
      <c r="BH142" s="15"/>
      <c r="BI142" s="15"/>
      <c r="BJ142" s="140">
        <f t="shared" si="723"/>
        <v>276382.06</v>
      </c>
      <c r="BK142" s="15">
        <f t="shared" si="724"/>
        <v>0</v>
      </c>
      <c r="BL142" s="15">
        <f t="shared" si="709"/>
        <v>0</v>
      </c>
      <c r="BM142" s="15">
        <f t="shared" si="710"/>
        <v>0</v>
      </c>
      <c r="BN142" s="15">
        <f t="shared" si="711"/>
        <v>0</v>
      </c>
      <c r="BO142" s="15">
        <f t="shared" si="725"/>
        <v>0</v>
      </c>
      <c r="BP142" s="24"/>
      <c r="BQ142" s="131"/>
    </row>
    <row r="143" spans="1:69" s="132" customFormat="1" ht="12.75" customHeight="1" x14ac:dyDescent="0.25">
      <c r="A143" s="280"/>
      <c r="B143" s="19" t="s">
        <v>58</v>
      </c>
      <c r="C143" s="50">
        <v>15553</v>
      </c>
      <c r="D143" s="50"/>
      <c r="E143" s="50"/>
      <c r="F143" s="50"/>
      <c r="G143" s="138">
        <f t="shared" si="706"/>
        <v>15553</v>
      </c>
      <c r="H143" s="138"/>
      <c r="I143" s="138"/>
      <c r="J143" s="138"/>
      <c r="K143" s="138"/>
      <c r="L143" s="138">
        <f t="shared" si="712"/>
        <v>0</v>
      </c>
      <c r="M143" s="138"/>
      <c r="N143" s="138"/>
      <c r="O143" s="138"/>
      <c r="P143" s="138"/>
      <c r="Q143" s="138">
        <f>SUM(M143:P143)</f>
        <v>0</v>
      </c>
      <c r="R143" s="139">
        <v>44086.74</v>
      </c>
      <c r="S143" s="138"/>
      <c r="T143" s="138"/>
      <c r="U143" s="138"/>
      <c r="V143" s="138">
        <f t="shared" si="714"/>
        <v>44086.74</v>
      </c>
      <c r="W143" s="139">
        <v>44086.74</v>
      </c>
      <c r="X143" s="138"/>
      <c r="Y143" s="138"/>
      <c r="Z143" s="138"/>
      <c r="AA143" s="138">
        <f t="shared" si="715"/>
        <v>44086.74</v>
      </c>
      <c r="AB143" s="144">
        <v>69770.799999999988</v>
      </c>
      <c r="AC143" s="144"/>
      <c r="AD143" s="144"/>
      <c r="AE143" s="144"/>
      <c r="AF143" s="138">
        <f t="shared" si="726"/>
        <v>69770.799999999988</v>
      </c>
      <c r="AG143" s="144">
        <v>14023</v>
      </c>
      <c r="AH143" s="144"/>
      <c r="AI143" s="144"/>
      <c r="AJ143" s="144"/>
      <c r="AK143" s="138">
        <f t="shared" ref="AK143" si="728">SUM(AG143:AJ143)</f>
        <v>14023</v>
      </c>
      <c r="AL143" s="15">
        <f t="shared" si="717"/>
        <v>71300.799999999988</v>
      </c>
      <c r="AM143" s="15">
        <f t="shared" si="718"/>
        <v>0</v>
      </c>
      <c r="AN143" s="15">
        <f t="shared" si="707"/>
        <v>0</v>
      </c>
      <c r="AO143" s="139">
        <f t="shared" si="708"/>
        <v>0</v>
      </c>
      <c r="AP143" s="140">
        <f t="shared" si="719"/>
        <v>71300.799999999988</v>
      </c>
      <c r="AQ143" s="15">
        <v>71300.800000000003</v>
      </c>
      <c r="AR143" s="15"/>
      <c r="AS143" s="15"/>
      <c r="AT143" s="15"/>
      <c r="AU143" s="140">
        <f t="shared" ref="AU143" si="729">SUM(AQ143:AT143)</f>
        <v>71300.800000000003</v>
      </c>
      <c r="AV143" s="15">
        <v>71300.800000000003</v>
      </c>
      <c r="AW143" s="15"/>
      <c r="AX143" s="15"/>
      <c r="AY143" s="15"/>
      <c r="AZ143" s="140">
        <f t="shared" si="721"/>
        <v>71300.800000000003</v>
      </c>
      <c r="BA143" s="15">
        <v>62509.4</v>
      </c>
      <c r="BB143" s="15"/>
      <c r="BC143" s="15"/>
      <c r="BD143" s="15"/>
      <c r="BE143" s="140">
        <f t="shared" si="722"/>
        <v>62509.4</v>
      </c>
      <c r="BF143" s="15">
        <v>62509.4</v>
      </c>
      <c r="BG143" s="15"/>
      <c r="BH143" s="15"/>
      <c r="BI143" s="15"/>
      <c r="BJ143" s="140">
        <f t="shared" si="723"/>
        <v>62509.4</v>
      </c>
      <c r="BK143" s="15">
        <f t="shared" si="724"/>
        <v>0</v>
      </c>
      <c r="BL143" s="15">
        <f t="shared" si="709"/>
        <v>0</v>
      </c>
      <c r="BM143" s="15">
        <f t="shared" si="710"/>
        <v>0</v>
      </c>
      <c r="BN143" s="15">
        <f t="shared" si="711"/>
        <v>0</v>
      </c>
      <c r="BO143" s="15">
        <f t="shared" si="725"/>
        <v>0</v>
      </c>
      <c r="BP143" s="24"/>
      <c r="BQ143" s="131"/>
    </row>
    <row r="144" spans="1:69" s="132" customFormat="1" ht="12.75" customHeight="1" x14ac:dyDescent="0.25">
      <c r="A144" s="283" t="s">
        <v>90</v>
      </c>
      <c r="B144" s="202"/>
      <c r="C144" s="203">
        <f>SUM(C145:C149)</f>
        <v>137640.69</v>
      </c>
      <c r="D144" s="203">
        <f>SUM(D145:D149)</f>
        <v>3029.5</v>
      </c>
      <c r="E144" s="203">
        <f>SUM(E145:E149)</f>
        <v>3029.5</v>
      </c>
      <c r="F144" s="203">
        <f>SUM(F145:F149)</f>
        <v>0</v>
      </c>
      <c r="G144" s="203">
        <f t="shared" ref="G144:AF144" si="730">SUM(G145:G149)</f>
        <v>143699.69</v>
      </c>
      <c r="H144" s="203">
        <f t="shared" si="730"/>
        <v>0</v>
      </c>
      <c r="I144" s="203">
        <f t="shared" si="730"/>
        <v>0</v>
      </c>
      <c r="J144" s="203">
        <f t="shared" si="730"/>
        <v>0</v>
      </c>
      <c r="K144" s="203">
        <f t="shared" si="730"/>
        <v>0</v>
      </c>
      <c r="L144" s="203">
        <f t="shared" si="730"/>
        <v>0</v>
      </c>
      <c r="M144" s="203">
        <f t="shared" si="730"/>
        <v>0</v>
      </c>
      <c r="N144" s="203">
        <f t="shared" si="730"/>
        <v>0</v>
      </c>
      <c r="O144" s="203">
        <f t="shared" si="730"/>
        <v>0</v>
      </c>
      <c r="P144" s="203">
        <f t="shared" si="730"/>
        <v>0</v>
      </c>
      <c r="Q144" s="203">
        <f t="shared" si="730"/>
        <v>0</v>
      </c>
      <c r="R144" s="203">
        <f t="shared" ref="R144" si="731">SUM(R145:R149)</f>
        <v>15960.11</v>
      </c>
      <c r="S144" s="203">
        <f t="shared" si="730"/>
        <v>18520.07</v>
      </c>
      <c r="T144" s="203">
        <f t="shared" ref="T144" si="732">SUM(T145:T149)</f>
        <v>18520.07</v>
      </c>
      <c r="U144" s="203">
        <f t="shared" si="730"/>
        <v>0</v>
      </c>
      <c r="V144" s="203">
        <f t="shared" si="730"/>
        <v>53000.25</v>
      </c>
      <c r="W144" s="203">
        <f t="shared" ref="W144" si="733">SUM(W145:W149)</f>
        <v>15960.109999999999</v>
      </c>
      <c r="X144" s="203">
        <f t="shared" si="730"/>
        <v>18520.07</v>
      </c>
      <c r="Y144" s="203">
        <f t="shared" ref="Y144" si="734">SUM(Y145:Y149)</f>
        <v>18520.07</v>
      </c>
      <c r="Z144" s="203">
        <f t="shared" si="730"/>
        <v>0</v>
      </c>
      <c r="AA144" s="203">
        <f t="shared" si="730"/>
        <v>53000.25</v>
      </c>
      <c r="AB144" s="203">
        <f t="shared" si="730"/>
        <v>127951.59</v>
      </c>
      <c r="AC144" s="203">
        <f t="shared" si="730"/>
        <v>31479.859999999997</v>
      </c>
      <c r="AD144" s="203">
        <f t="shared" ref="AD144" si="735">SUM(AD145:AD149)</f>
        <v>31479.859999999997</v>
      </c>
      <c r="AE144" s="203">
        <f t="shared" si="730"/>
        <v>0</v>
      </c>
      <c r="AF144" s="203">
        <f t="shared" si="730"/>
        <v>190911.31</v>
      </c>
      <c r="AG144" s="203">
        <f>SUM(AG145:AG149)</f>
        <v>27475.72</v>
      </c>
      <c r="AH144" s="203">
        <f>SUM(AH145:AH149)</f>
        <v>0</v>
      </c>
      <c r="AI144" s="203">
        <f t="shared" ref="AI144:BO144" si="736">SUM(AI145:AI149)</f>
        <v>0</v>
      </c>
      <c r="AJ144" s="203">
        <f t="shared" si="736"/>
        <v>0</v>
      </c>
      <c r="AK144" s="203">
        <f t="shared" si="736"/>
        <v>27475.72</v>
      </c>
      <c r="AL144" s="203">
        <f t="shared" si="736"/>
        <v>238116.56000000003</v>
      </c>
      <c r="AM144" s="203">
        <f t="shared" si="736"/>
        <v>34509.360000000001</v>
      </c>
      <c r="AN144" s="203">
        <f t="shared" si="736"/>
        <v>34509.360000000001</v>
      </c>
      <c r="AO144" s="203">
        <f t="shared" si="736"/>
        <v>0</v>
      </c>
      <c r="AP144" s="203">
        <f t="shared" si="736"/>
        <v>307135.28000000003</v>
      </c>
      <c r="AQ144" s="203">
        <f t="shared" si="736"/>
        <v>238116.56</v>
      </c>
      <c r="AR144" s="203">
        <f t="shared" si="736"/>
        <v>34509.360000000001</v>
      </c>
      <c r="AS144" s="203">
        <f t="shared" si="736"/>
        <v>34509.360000000001</v>
      </c>
      <c r="AT144" s="203">
        <f t="shared" si="736"/>
        <v>0</v>
      </c>
      <c r="AU144" s="203">
        <f t="shared" si="736"/>
        <v>307135.27999999997</v>
      </c>
      <c r="AV144" s="203">
        <f t="shared" si="736"/>
        <v>238116.56</v>
      </c>
      <c r="AW144" s="203">
        <f t="shared" si="736"/>
        <v>34509.360000000001</v>
      </c>
      <c r="AX144" s="203">
        <f t="shared" si="736"/>
        <v>34509.360000000001</v>
      </c>
      <c r="AY144" s="203">
        <f t="shared" si="736"/>
        <v>0</v>
      </c>
      <c r="AZ144" s="203">
        <f t="shared" si="736"/>
        <v>307135.27999999997</v>
      </c>
      <c r="BA144" s="203">
        <f t="shared" si="736"/>
        <v>233159.56</v>
      </c>
      <c r="BB144" s="203">
        <f t="shared" si="736"/>
        <v>32259.360000000001</v>
      </c>
      <c r="BC144" s="203">
        <f t="shared" si="736"/>
        <v>32259.360000000001</v>
      </c>
      <c r="BD144" s="203">
        <f t="shared" si="736"/>
        <v>0</v>
      </c>
      <c r="BE144" s="203">
        <f t="shared" si="736"/>
        <v>297678.27999999997</v>
      </c>
      <c r="BF144" s="203">
        <f t="shared" si="736"/>
        <v>233278.67</v>
      </c>
      <c r="BG144" s="203">
        <f t="shared" si="736"/>
        <v>32259.360000000001</v>
      </c>
      <c r="BH144" s="203">
        <f t="shared" si="736"/>
        <v>32259.360000000001</v>
      </c>
      <c r="BI144" s="203">
        <f t="shared" si="736"/>
        <v>0</v>
      </c>
      <c r="BJ144" s="203">
        <f t="shared" si="736"/>
        <v>297797.39</v>
      </c>
      <c r="BK144" s="203">
        <f t="shared" si="736"/>
        <v>0</v>
      </c>
      <c r="BL144" s="203">
        <f t="shared" si="736"/>
        <v>0</v>
      </c>
      <c r="BM144" s="203">
        <f t="shared" si="736"/>
        <v>0</v>
      </c>
      <c r="BN144" s="203">
        <f t="shared" si="736"/>
        <v>0</v>
      </c>
      <c r="BO144" s="203">
        <f t="shared" si="736"/>
        <v>0</v>
      </c>
      <c r="BP144" s="24"/>
      <c r="BQ144" s="131"/>
    </row>
    <row r="145" spans="1:69" s="132" customFormat="1" ht="12.75" customHeight="1" x14ac:dyDescent="0.25">
      <c r="A145" s="279"/>
      <c r="B145" s="19" t="s">
        <v>59</v>
      </c>
      <c r="C145" s="50">
        <v>137640.69</v>
      </c>
      <c r="D145" s="50"/>
      <c r="E145" s="50"/>
      <c r="F145" s="50"/>
      <c r="G145" s="138">
        <f t="shared" ref="G145:G149" si="737">SUM(C145:F145)</f>
        <v>137640.69</v>
      </c>
      <c r="H145" s="138"/>
      <c r="I145" s="138"/>
      <c r="J145" s="138"/>
      <c r="K145" s="138"/>
      <c r="L145" s="138">
        <f t="shared" ref="L145:L149" si="738">SUM(H145:K145)</f>
        <v>0</v>
      </c>
      <c r="M145" s="138"/>
      <c r="N145" s="138"/>
      <c r="O145" s="138"/>
      <c r="P145" s="138"/>
      <c r="Q145" s="138">
        <f t="shared" ref="Q145:Q149" si="739">SUM(M145:P145)</f>
        <v>0</v>
      </c>
      <c r="R145" s="139">
        <v>15960.11</v>
      </c>
      <c r="S145" s="138">
        <v>0</v>
      </c>
      <c r="T145" s="138">
        <v>0</v>
      </c>
      <c r="U145" s="138"/>
      <c r="V145" s="138">
        <f t="shared" ref="V145:V149" si="740">SUM(R145:U145)</f>
        <v>15960.11</v>
      </c>
      <c r="W145" s="139">
        <v>15960.109999999999</v>
      </c>
      <c r="X145" s="138">
        <v>0</v>
      </c>
      <c r="Y145" s="138">
        <v>0</v>
      </c>
      <c r="Z145" s="138"/>
      <c r="AA145" s="138">
        <f t="shared" ref="AA145:AA149" si="741">SUM(W145:Z145)</f>
        <v>15960.109999999999</v>
      </c>
      <c r="AB145" s="144">
        <v>127951.59</v>
      </c>
      <c r="AC145" s="144">
        <v>0</v>
      </c>
      <c r="AD145" s="144">
        <v>0</v>
      </c>
      <c r="AE145" s="144"/>
      <c r="AF145" s="138">
        <f t="shared" ref="AF145:AF149" si="742">SUM(AB145:AE145)</f>
        <v>127951.59</v>
      </c>
      <c r="AG145" s="144">
        <v>27475.72</v>
      </c>
      <c r="AH145" s="144">
        <v>0</v>
      </c>
      <c r="AI145" s="144">
        <v>0</v>
      </c>
      <c r="AJ145" s="144"/>
      <c r="AK145" s="138">
        <f>SUM(AG145:AJ145)</f>
        <v>27475.72</v>
      </c>
      <c r="AL145" s="15">
        <f>C145+H145-M145+R145-W145+AB145-AG145</f>
        <v>238116.56000000003</v>
      </c>
      <c r="AM145" s="15">
        <f t="shared" si="718"/>
        <v>0</v>
      </c>
      <c r="AN145" s="15">
        <f t="shared" ref="AN145:AN149" si="743">E145+J145-O145+T145-Y145+AD145-AI145</f>
        <v>0</v>
      </c>
      <c r="AO145" s="139">
        <f t="shared" ref="AO145:AO149" si="744">F145+K145-P145+U145-Z145+AE145-AJ145</f>
        <v>0</v>
      </c>
      <c r="AP145" s="140">
        <f>SUM(AL145:AO145)</f>
        <v>238116.56000000003</v>
      </c>
      <c r="AQ145" s="15">
        <v>238116.56</v>
      </c>
      <c r="AR145" s="15"/>
      <c r="AS145" s="15"/>
      <c r="AT145" s="15"/>
      <c r="AU145" s="140">
        <f t="shared" ref="AU145:AU149" si="745">SUM(AQ145:AT145)</f>
        <v>238116.56</v>
      </c>
      <c r="AV145" s="15">
        <v>238116.56</v>
      </c>
      <c r="AW145" s="15"/>
      <c r="AX145" s="15"/>
      <c r="AY145" s="15"/>
      <c r="AZ145" s="140">
        <f t="shared" ref="AZ145:AZ149" si="746">SUM(AV145:AY145)</f>
        <v>238116.56</v>
      </c>
      <c r="BA145" s="15">
        <v>233159.56</v>
      </c>
      <c r="BB145" s="15"/>
      <c r="BC145" s="15"/>
      <c r="BD145" s="15"/>
      <c r="BE145" s="140">
        <f t="shared" ref="BE145:BE149" si="747">SUM(BA145:BD145)</f>
        <v>233159.56</v>
      </c>
      <c r="BF145" s="15">
        <v>233278.67</v>
      </c>
      <c r="BG145" s="15"/>
      <c r="BH145" s="15"/>
      <c r="BI145" s="15"/>
      <c r="BJ145" s="140">
        <f t="shared" ref="BJ145:BJ149" si="748">SUM(BF145:BI145)</f>
        <v>233278.67</v>
      </c>
      <c r="BK145" s="15">
        <f t="shared" ref="BK145:BK149" si="749">AL145-AV145</f>
        <v>0</v>
      </c>
      <c r="BL145" s="15">
        <f t="shared" ref="BL145:BL149" si="750">AM145-AW145</f>
        <v>0</v>
      </c>
      <c r="BM145" s="15">
        <f t="shared" ref="BM145:BM149" si="751">AN145-AX145</f>
        <v>0</v>
      </c>
      <c r="BN145" s="15">
        <f t="shared" ref="BN145:BN149" si="752">AO145-BD145</f>
        <v>0</v>
      </c>
      <c r="BO145" s="15">
        <f t="shared" ref="BO145:BO149" si="753">SUM(BK145:BN145)</f>
        <v>0</v>
      </c>
      <c r="BP145" s="24"/>
      <c r="BQ145" s="131"/>
    </row>
    <row r="146" spans="1:69" s="132" customFormat="1" ht="12.75" customHeight="1" x14ac:dyDescent="0.25">
      <c r="A146" s="279"/>
      <c r="B146" s="19" t="s">
        <v>60</v>
      </c>
      <c r="C146" s="50">
        <v>0</v>
      </c>
      <c r="D146" s="50"/>
      <c r="E146" s="50"/>
      <c r="F146" s="50"/>
      <c r="G146" s="138">
        <f t="shared" si="737"/>
        <v>0</v>
      </c>
      <c r="H146" s="138">
        <v>0</v>
      </c>
      <c r="I146" s="138"/>
      <c r="J146" s="138"/>
      <c r="K146" s="138"/>
      <c r="L146" s="138">
        <f t="shared" si="738"/>
        <v>0</v>
      </c>
      <c r="M146" s="138">
        <v>0</v>
      </c>
      <c r="N146" s="138"/>
      <c r="O146" s="138"/>
      <c r="P146" s="138"/>
      <c r="Q146" s="138">
        <f t="shared" si="739"/>
        <v>0</v>
      </c>
      <c r="R146" s="139">
        <v>0</v>
      </c>
      <c r="S146" s="139">
        <v>16863.2</v>
      </c>
      <c r="T146" s="139">
        <v>16863.2</v>
      </c>
      <c r="U146" s="138"/>
      <c r="V146" s="138">
        <f t="shared" si="740"/>
        <v>33726.400000000001</v>
      </c>
      <c r="W146" s="138">
        <v>0</v>
      </c>
      <c r="X146" s="139">
        <v>16863.2</v>
      </c>
      <c r="Y146" s="139">
        <v>16863.2</v>
      </c>
      <c r="Z146" s="138"/>
      <c r="AA146" s="138">
        <f t="shared" si="741"/>
        <v>33726.400000000001</v>
      </c>
      <c r="AB146" s="144">
        <v>0</v>
      </c>
      <c r="AC146" s="139">
        <v>18895.809999999998</v>
      </c>
      <c r="AD146" s="139">
        <v>18895.809999999998</v>
      </c>
      <c r="AE146" s="144"/>
      <c r="AF146" s="138">
        <f t="shared" si="742"/>
        <v>37791.619999999995</v>
      </c>
      <c r="AG146" s="144">
        <v>0</v>
      </c>
      <c r="AH146" s="139">
        <v>0</v>
      </c>
      <c r="AI146" s="139">
        <v>0</v>
      </c>
      <c r="AJ146" s="144"/>
      <c r="AK146" s="138">
        <f t="shared" ref="AK146:AK149" si="754">SUM(AG146:AJ146)</f>
        <v>0</v>
      </c>
      <c r="AL146" s="15">
        <f t="shared" ref="AL146:AL149" si="755">C146+H146-M146+R146-W146+AB146-AG146</f>
        <v>0</v>
      </c>
      <c r="AM146" s="15">
        <f t="shared" si="718"/>
        <v>18895.809999999998</v>
      </c>
      <c r="AN146" s="15">
        <f t="shared" si="743"/>
        <v>18895.809999999998</v>
      </c>
      <c r="AO146" s="139">
        <f t="shared" si="744"/>
        <v>0</v>
      </c>
      <c r="AP146" s="140">
        <f t="shared" ref="AP146:AP149" si="756">SUM(AL146:AO146)</f>
        <v>37791.619999999995</v>
      </c>
      <c r="AQ146" s="15"/>
      <c r="AR146" s="15">
        <v>18895.810000000001</v>
      </c>
      <c r="AS146" s="15">
        <v>18895.810000000001</v>
      </c>
      <c r="AT146" s="15"/>
      <c r="AU146" s="140">
        <f t="shared" si="745"/>
        <v>37791.620000000003</v>
      </c>
      <c r="AV146" s="15"/>
      <c r="AW146" s="15">
        <v>18895.810000000001</v>
      </c>
      <c r="AX146" s="15">
        <v>18895.810000000001</v>
      </c>
      <c r="AY146" s="15"/>
      <c r="AZ146" s="140">
        <f t="shared" si="746"/>
        <v>37791.620000000003</v>
      </c>
      <c r="BA146" s="15">
        <v>0</v>
      </c>
      <c r="BB146" s="15">
        <v>18895.810000000001</v>
      </c>
      <c r="BC146" s="15">
        <v>18895.810000000001</v>
      </c>
      <c r="BD146" s="15"/>
      <c r="BE146" s="140">
        <f t="shared" si="747"/>
        <v>37791.620000000003</v>
      </c>
      <c r="BF146" s="15">
        <v>0</v>
      </c>
      <c r="BG146" s="15">
        <v>18895.810000000001</v>
      </c>
      <c r="BH146" s="15">
        <v>18895.810000000001</v>
      </c>
      <c r="BI146" s="15"/>
      <c r="BJ146" s="140">
        <f t="shared" si="748"/>
        <v>37791.620000000003</v>
      </c>
      <c r="BK146" s="15">
        <f t="shared" si="749"/>
        <v>0</v>
      </c>
      <c r="BL146" s="15">
        <f t="shared" si="750"/>
        <v>0</v>
      </c>
      <c r="BM146" s="15">
        <f t="shared" si="751"/>
        <v>0</v>
      </c>
      <c r="BN146" s="15">
        <f t="shared" si="752"/>
        <v>0</v>
      </c>
      <c r="BO146" s="15">
        <f t="shared" si="753"/>
        <v>0</v>
      </c>
      <c r="BP146" s="24"/>
      <c r="BQ146" s="131"/>
    </row>
    <row r="147" spans="1:69" s="132" customFormat="1" ht="12.75" customHeight="1" x14ac:dyDescent="0.25">
      <c r="A147" s="279"/>
      <c r="B147" s="19" t="s">
        <v>34</v>
      </c>
      <c r="C147" s="50">
        <v>0</v>
      </c>
      <c r="D147" s="50">
        <v>2250</v>
      </c>
      <c r="E147" s="50">
        <v>2250</v>
      </c>
      <c r="F147" s="50"/>
      <c r="G147" s="138">
        <f t="shared" si="737"/>
        <v>4500</v>
      </c>
      <c r="H147" s="138">
        <v>0</v>
      </c>
      <c r="I147" s="138"/>
      <c r="J147" s="138"/>
      <c r="K147" s="138"/>
      <c r="L147" s="138">
        <f t="shared" si="738"/>
        <v>0</v>
      </c>
      <c r="M147" s="138">
        <v>0</v>
      </c>
      <c r="N147" s="138"/>
      <c r="O147" s="138"/>
      <c r="P147" s="138"/>
      <c r="Q147" s="138">
        <f t="shared" si="739"/>
        <v>0</v>
      </c>
      <c r="R147" s="139">
        <v>0</v>
      </c>
      <c r="S147" s="139">
        <v>0</v>
      </c>
      <c r="T147" s="139">
        <v>0</v>
      </c>
      <c r="U147" s="138"/>
      <c r="V147" s="138">
        <f t="shared" si="740"/>
        <v>0</v>
      </c>
      <c r="W147" s="138">
        <v>0</v>
      </c>
      <c r="X147" s="138">
        <v>0</v>
      </c>
      <c r="Y147" s="138">
        <v>0</v>
      </c>
      <c r="Z147" s="138"/>
      <c r="AA147" s="138">
        <f t="shared" si="741"/>
        <v>0</v>
      </c>
      <c r="AB147" s="144">
        <v>0</v>
      </c>
      <c r="AC147" s="144">
        <v>0</v>
      </c>
      <c r="AD147" s="144">
        <v>0</v>
      </c>
      <c r="AE147" s="144"/>
      <c r="AF147" s="138">
        <f t="shared" si="742"/>
        <v>0</v>
      </c>
      <c r="AG147" s="144">
        <v>0</v>
      </c>
      <c r="AH147" s="144">
        <v>0</v>
      </c>
      <c r="AI147" s="144">
        <v>0</v>
      </c>
      <c r="AJ147" s="144"/>
      <c r="AK147" s="138">
        <f t="shared" si="754"/>
        <v>0</v>
      </c>
      <c r="AL147" s="15">
        <f t="shared" si="755"/>
        <v>0</v>
      </c>
      <c r="AM147" s="15">
        <f t="shared" si="718"/>
        <v>2250</v>
      </c>
      <c r="AN147" s="15">
        <f t="shared" si="743"/>
        <v>2250</v>
      </c>
      <c r="AO147" s="139">
        <f t="shared" si="744"/>
        <v>0</v>
      </c>
      <c r="AP147" s="140">
        <f t="shared" si="756"/>
        <v>4500</v>
      </c>
      <c r="AQ147" s="15"/>
      <c r="AR147" s="15">
        <v>2250</v>
      </c>
      <c r="AS147" s="15">
        <v>2250</v>
      </c>
      <c r="AT147" s="15"/>
      <c r="AU147" s="140">
        <f t="shared" si="745"/>
        <v>4500</v>
      </c>
      <c r="AV147" s="15"/>
      <c r="AW147" s="15">
        <v>2250</v>
      </c>
      <c r="AX147" s="15">
        <v>2250</v>
      </c>
      <c r="AY147" s="15"/>
      <c r="AZ147" s="140">
        <f t="shared" si="746"/>
        <v>4500</v>
      </c>
      <c r="BA147" s="15">
        <v>0</v>
      </c>
      <c r="BB147" s="15">
        <v>0</v>
      </c>
      <c r="BC147" s="15">
        <v>0</v>
      </c>
      <c r="BD147" s="15"/>
      <c r="BE147" s="140">
        <f t="shared" si="747"/>
        <v>0</v>
      </c>
      <c r="BF147" s="15">
        <v>0</v>
      </c>
      <c r="BG147" s="15">
        <v>0</v>
      </c>
      <c r="BH147" s="15">
        <v>0</v>
      </c>
      <c r="BI147" s="15"/>
      <c r="BJ147" s="140">
        <f t="shared" si="748"/>
        <v>0</v>
      </c>
      <c r="BK147" s="15">
        <f t="shared" si="749"/>
        <v>0</v>
      </c>
      <c r="BL147" s="15">
        <f t="shared" si="750"/>
        <v>0</v>
      </c>
      <c r="BM147" s="15">
        <f t="shared" si="751"/>
        <v>0</v>
      </c>
      <c r="BN147" s="15">
        <f t="shared" si="752"/>
        <v>0</v>
      </c>
      <c r="BO147" s="15">
        <f t="shared" si="753"/>
        <v>0</v>
      </c>
      <c r="BP147" s="24"/>
      <c r="BQ147" s="131"/>
    </row>
    <row r="148" spans="1:69" s="132" customFormat="1" ht="12.75" customHeight="1" x14ac:dyDescent="0.25">
      <c r="A148" s="279"/>
      <c r="B148" s="19" t="s">
        <v>61</v>
      </c>
      <c r="C148" s="50">
        <v>0</v>
      </c>
      <c r="D148" s="50">
        <v>779.5</v>
      </c>
      <c r="E148" s="50">
        <v>779.5</v>
      </c>
      <c r="F148" s="50"/>
      <c r="G148" s="138">
        <f t="shared" si="737"/>
        <v>1559</v>
      </c>
      <c r="H148" s="138">
        <v>0</v>
      </c>
      <c r="I148" s="138"/>
      <c r="J148" s="138"/>
      <c r="K148" s="138"/>
      <c r="L148" s="138">
        <f t="shared" si="738"/>
        <v>0</v>
      </c>
      <c r="M148" s="138">
        <v>0</v>
      </c>
      <c r="N148" s="138"/>
      <c r="O148" s="138"/>
      <c r="P148" s="138"/>
      <c r="Q148" s="138">
        <f t="shared" si="739"/>
        <v>0</v>
      </c>
      <c r="R148" s="139">
        <v>0</v>
      </c>
      <c r="S148" s="139">
        <v>0</v>
      </c>
      <c r="T148" s="139">
        <v>0</v>
      </c>
      <c r="U148" s="138"/>
      <c r="V148" s="138">
        <f t="shared" si="740"/>
        <v>0</v>
      </c>
      <c r="W148" s="138">
        <v>0</v>
      </c>
      <c r="X148" s="138">
        <v>0</v>
      </c>
      <c r="Y148" s="138">
        <v>0</v>
      </c>
      <c r="Z148" s="138"/>
      <c r="AA148" s="138">
        <f t="shared" si="741"/>
        <v>0</v>
      </c>
      <c r="AB148" s="144">
        <v>0</v>
      </c>
      <c r="AC148" s="144">
        <v>3033.75</v>
      </c>
      <c r="AD148" s="144">
        <v>3033.75</v>
      </c>
      <c r="AE148" s="144"/>
      <c r="AF148" s="138">
        <f t="shared" si="742"/>
        <v>6067.5</v>
      </c>
      <c r="AG148" s="144">
        <v>0</v>
      </c>
      <c r="AH148" s="144">
        <v>0</v>
      </c>
      <c r="AI148" s="144">
        <v>0</v>
      </c>
      <c r="AJ148" s="144"/>
      <c r="AK148" s="138">
        <f t="shared" si="754"/>
        <v>0</v>
      </c>
      <c r="AL148" s="15">
        <f t="shared" si="755"/>
        <v>0</v>
      </c>
      <c r="AM148" s="15">
        <f t="shared" si="718"/>
        <v>3813.25</v>
      </c>
      <c r="AN148" s="15">
        <f t="shared" si="743"/>
        <v>3813.25</v>
      </c>
      <c r="AO148" s="139">
        <f t="shared" si="744"/>
        <v>0</v>
      </c>
      <c r="AP148" s="140">
        <f t="shared" si="756"/>
        <v>7626.5</v>
      </c>
      <c r="AQ148" s="15"/>
      <c r="AR148" s="15">
        <v>3813.25</v>
      </c>
      <c r="AS148" s="15">
        <v>3813.25</v>
      </c>
      <c r="AT148" s="15"/>
      <c r="AU148" s="140">
        <f t="shared" si="745"/>
        <v>7626.5</v>
      </c>
      <c r="AV148" s="15"/>
      <c r="AW148" s="15">
        <v>3813.25</v>
      </c>
      <c r="AX148" s="15">
        <v>3813.25</v>
      </c>
      <c r="AY148" s="15"/>
      <c r="AZ148" s="140">
        <f t="shared" si="746"/>
        <v>7626.5</v>
      </c>
      <c r="BA148" s="15">
        <v>0</v>
      </c>
      <c r="BB148" s="15">
        <v>3813.25</v>
      </c>
      <c r="BC148" s="15">
        <v>3813.25</v>
      </c>
      <c r="BD148" s="15"/>
      <c r="BE148" s="140">
        <f t="shared" si="747"/>
        <v>7626.5</v>
      </c>
      <c r="BF148" s="15">
        <v>0</v>
      </c>
      <c r="BG148" s="15">
        <v>3813.25</v>
      </c>
      <c r="BH148" s="15">
        <v>3813.25</v>
      </c>
      <c r="BI148" s="15"/>
      <c r="BJ148" s="140">
        <f t="shared" si="748"/>
        <v>7626.5</v>
      </c>
      <c r="BK148" s="15">
        <f t="shared" si="749"/>
        <v>0</v>
      </c>
      <c r="BL148" s="15">
        <f t="shared" si="750"/>
        <v>0</v>
      </c>
      <c r="BM148" s="15">
        <f t="shared" si="751"/>
        <v>0</v>
      </c>
      <c r="BN148" s="15">
        <f t="shared" si="752"/>
        <v>0</v>
      </c>
      <c r="BO148" s="15">
        <f t="shared" si="753"/>
        <v>0</v>
      </c>
      <c r="BP148" s="24"/>
      <c r="BQ148" s="131"/>
    </row>
    <row r="149" spans="1:69" s="132" customFormat="1" ht="12.75" customHeight="1" x14ac:dyDescent="0.25">
      <c r="A149" s="280"/>
      <c r="B149" s="19" t="s">
        <v>62</v>
      </c>
      <c r="C149" s="50">
        <v>0</v>
      </c>
      <c r="D149" s="50">
        <v>0</v>
      </c>
      <c r="E149" s="50">
        <v>0</v>
      </c>
      <c r="F149" s="50"/>
      <c r="G149" s="138">
        <f t="shared" si="737"/>
        <v>0</v>
      </c>
      <c r="H149" s="138">
        <v>0</v>
      </c>
      <c r="I149" s="138"/>
      <c r="J149" s="138"/>
      <c r="K149" s="138"/>
      <c r="L149" s="138">
        <f t="shared" si="738"/>
        <v>0</v>
      </c>
      <c r="M149" s="138">
        <v>0</v>
      </c>
      <c r="N149" s="138"/>
      <c r="O149" s="138"/>
      <c r="P149" s="138"/>
      <c r="Q149" s="138">
        <f t="shared" si="739"/>
        <v>0</v>
      </c>
      <c r="R149" s="139">
        <v>0</v>
      </c>
      <c r="S149" s="139">
        <v>1656.87</v>
      </c>
      <c r="T149" s="139">
        <v>1656.87</v>
      </c>
      <c r="U149" s="138"/>
      <c r="V149" s="138">
        <f t="shared" si="740"/>
        <v>3313.74</v>
      </c>
      <c r="W149" s="138">
        <v>0</v>
      </c>
      <c r="X149" s="139">
        <v>1656.87</v>
      </c>
      <c r="Y149" s="139">
        <v>1656.87</v>
      </c>
      <c r="Z149" s="138"/>
      <c r="AA149" s="138">
        <f t="shared" si="741"/>
        <v>3313.74</v>
      </c>
      <c r="AB149" s="144">
        <v>0</v>
      </c>
      <c r="AC149" s="144">
        <v>9550.2999999999993</v>
      </c>
      <c r="AD149" s="144">
        <v>9550.2999999999993</v>
      </c>
      <c r="AE149" s="144"/>
      <c r="AF149" s="138">
        <f t="shared" si="742"/>
        <v>19100.599999999999</v>
      </c>
      <c r="AG149" s="144">
        <v>0</v>
      </c>
      <c r="AH149" s="144">
        <v>0</v>
      </c>
      <c r="AI149" s="144">
        <v>0</v>
      </c>
      <c r="AJ149" s="144"/>
      <c r="AK149" s="138">
        <f t="shared" si="754"/>
        <v>0</v>
      </c>
      <c r="AL149" s="15">
        <f t="shared" si="755"/>
        <v>0</v>
      </c>
      <c r="AM149" s="15">
        <f t="shared" si="718"/>
        <v>9550.2999999999993</v>
      </c>
      <c r="AN149" s="15">
        <f t="shared" si="743"/>
        <v>9550.2999999999993</v>
      </c>
      <c r="AO149" s="139">
        <f t="shared" si="744"/>
        <v>0</v>
      </c>
      <c r="AP149" s="140">
        <f t="shared" si="756"/>
        <v>19100.599999999999</v>
      </c>
      <c r="AQ149" s="15"/>
      <c r="AR149" s="15">
        <v>9550.2999999999993</v>
      </c>
      <c r="AS149" s="15">
        <v>9550.2999999999993</v>
      </c>
      <c r="AT149" s="15"/>
      <c r="AU149" s="140">
        <f t="shared" si="745"/>
        <v>19100.599999999999</v>
      </c>
      <c r="AV149" s="15"/>
      <c r="AW149" s="15">
        <v>9550.2999999999993</v>
      </c>
      <c r="AX149" s="15">
        <v>9550.2999999999993</v>
      </c>
      <c r="AY149" s="15"/>
      <c r="AZ149" s="140">
        <f t="shared" si="746"/>
        <v>19100.599999999999</v>
      </c>
      <c r="BA149" s="15">
        <v>0</v>
      </c>
      <c r="BB149" s="15">
        <v>9550.2999999999993</v>
      </c>
      <c r="BC149" s="15">
        <v>9550.2999999999993</v>
      </c>
      <c r="BD149" s="15"/>
      <c r="BE149" s="140">
        <f t="shared" si="747"/>
        <v>19100.599999999999</v>
      </c>
      <c r="BF149" s="15">
        <v>0</v>
      </c>
      <c r="BG149" s="15">
        <v>9550.2999999999993</v>
      </c>
      <c r="BH149" s="15">
        <v>9550.2999999999993</v>
      </c>
      <c r="BI149" s="15"/>
      <c r="BJ149" s="140">
        <f t="shared" si="748"/>
        <v>19100.599999999999</v>
      </c>
      <c r="BK149" s="15">
        <f t="shared" si="749"/>
        <v>0</v>
      </c>
      <c r="BL149" s="15">
        <f t="shared" si="750"/>
        <v>0</v>
      </c>
      <c r="BM149" s="15">
        <f t="shared" si="751"/>
        <v>0</v>
      </c>
      <c r="BN149" s="15">
        <f t="shared" si="752"/>
        <v>0</v>
      </c>
      <c r="BO149" s="15">
        <f t="shared" si="753"/>
        <v>0</v>
      </c>
      <c r="BP149" s="24"/>
      <c r="BQ149" s="131"/>
    </row>
    <row r="150" spans="1:69" s="132" customFormat="1" ht="12.75" customHeight="1" x14ac:dyDescent="0.25">
      <c r="A150" s="283" t="s">
        <v>35</v>
      </c>
      <c r="B150" s="202"/>
      <c r="C150" s="203">
        <f>SUM(C151:C152)</f>
        <v>0</v>
      </c>
      <c r="D150" s="203">
        <f>SUM(D151:D152)</f>
        <v>3301.12</v>
      </c>
      <c r="E150" s="203">
        <f>SUM(E151:E152)</f>
        <v>3301.12</v>
      </c>
      <c r="F150" s="203">
        <f t="shared" ref="F150:AG150" si="757">SUM(F151:F152)</f>
        <v>0</v>
      </c>
      <c r="G150" s="203">
        <f t="shared" si="757"/>
        <v>6602.24</v>
      </c>
      <c r="H150" s="203">
        <f t="shared" si="757"/>
        <v>0</v>
      </c>
      <c r="I150" s="203">
        <f t="shared" si="757"/>
        <v>0</v>
      </c>
      <c r="J150" s="203">
        <f t="shared" si="757"/>
        <v>0</v>
      </c>
      <c r="K150" s="203">
        <f t="shared" si="757"/>
        <v>0</v>
      </c>
      <c r="L150" s="203">
        <f t="shared" si="757"/>
        <v>0</v>
      </c>
      <c r="M150" s="203">
        <f t="shared" si="757"/>
        <v>0</v>
      </c>
      <c r="N150" s="203">
        <f t="shared" si="757"/>
        <v>0</v>
      </c>
      <c r="O150" s="203">
        <f t="shared" si="757"/>
        <v>0</v>
      </c>
      <c r="P150" s="203">
        <f t="shared" si="757"/>
        <v>0</v>
      </c>
      <c r="Q150" s="203">
        <f t="shared" si="757"/>
        <v>0</v>
      </c>
      <c r="R150" s="203">
        <f t="shared" ref="R150" si="758">SUM(R151:R152)</f>
        <v>0</v>
      </c>
      <c r="S150" s="203">
        <f t="shared" si="757"/>
        <v>36.400000000000006</v>
      </c>
      <c r="T150" s="203">
        <f t="shared" ref="T150" si="759">SUM(T151:T152)</f>
        <v>36.400000000000006</v>
      </c>
      <c r="U150" s="203">
        <f t="shared" si="757"/>
        <v>0</v>
      </c>
      <c r="V150" s="203">
        <f t="shared" si="757"/>
        <v>72.800000000000011</v>
      </c>
      <c r="W150" s="203">
        <f t="shared" ref="W150" si="760">SUM(W151:W152)</f>
        <v>0</v>
      </c>
      <c r="X150" s="203">
        <f t="shared" si="757"/>
        <v>36.400000000000006</v>
      </c>
      <c r="Y150" s="203">
        <f t="shared" ref="Y150" si="761">SUM(Y151:Y152)</f>
        <v>36.400000000000006</v>
      </c>
      <c r="Z150" s="203">
        <f t="shared" si="757"/>
        <v>0</v>
      </c>
      <c r="AA150" s="203">
        <f t="shared" si="757"/>
        <v>72.800000000000011</v>
      </c>
      <c r="AB150" s="203">
        <f t="shared" si="757"/>
        <v>0</v>
      </c>
      <c r="AC150" s="203">
        <f t="shared" si="757"/>
        <v>4194.57</v>
      </c>
      <c r="AD150" s="203">
        <f t="shared" ref="AD150" si="762">SUM(AD151:AD152)</f>
        <v>4194.57</v>
      </c>
      <c r="AE150" s="203">
        <f t="shared" si="757"/>
        <v>0</v>
      </c>
      <c r="AF150" s="203">
        <f t="shared" si="757"/>
        <v>8389.14</v>
      </c>
      <c r="AG150" s="203">
        <f t="shared" si="757"/>
        <v>0</v>
      </c>
      <c r="AH150" s="203">
        <f>SUM(AH151:AH152)</f>
        <v>4572.87</v>
      </c>
      <c r="AI150" s="203">
        <f>SUM(AI151:AI152)</f>
        <v>4572.87</v>
      </c>
      <c r="AJ150" s="203">
        <f t="shared" ref="AJ150:BO150" si="763">SUM(AJ151:AJ152)</f>
        <v>0</v>
      </c>
      <c r="AK150" s="203">
        <f t="shared" si="763"/>
        <v>9145.74</v>
      </c>
      <c r="AL150" s="203">
        <f t="shared" si="763"/>
        <v>0</v>
      </c>
      <c r="AM150" s="203">
        <f t="shared" si="763"/>
        <v>2922.8199999999997</v>
      </c>
      <c r="AN150" s="203">
        <f t="shared" si="763"/>
        <v>2922.8199999999997</v>
      </c>
      <c r="AO150" s="203">
        <f t="shared" si="763"/>
        <v>0</v>
      </c>
      <c r="AP150" s="203">
        <f t="shared" si="763"/>
        <v>5845.6399999999994</v>
      </c>
      <c r="AQ150" s="203">
        <f t="shared" si="763"/>
        <v>0</v>
      </c>
      <c r="AR150" s="203">
        <f t="shared" si="763"/>
        <v>2922.82</v>
      </c>
      <c r="AS150" s="203">
        <f t="shared" si="763"/>
        <v>2922.82</v>
      </c>
      <c r="AT150" s="203">
        <f t="shared" si="763"/>
        <v>0</v>
      </c>
      <c r="AU150" s="203">
        <f t="shared" si="763"/>
        <v>5845.64</v>
      </c>
      <c r="AV150" s="203">
        <f t="shared" si="763"/>
        <v>0</v>
      </c>
      <c r="AW150" s="203">
        <f t="shared" si="763"/>
        <v>2922.82</v>
      </c>
      <c r="AX150" s="203">
        <f t="shared" si="763"/>
        <v>2922.82</v>
      </c>
      <c r="AY150" s="203">
        <f t="shared" si="763"/>
        <v>0</v>
      </c>
      <c r="AZ150" s="203">
        <f t="shared" si="763"/>
        <v>5845.64</v>
      </c>
      <c r="BA150" s="203">
        <f t="shared" si="763"/>
        <v>0</v>
      </c>
      <c r="BB150" s="203">
        <f t="shared" si="763"/>
        <v>2883.19</v>
      </c>
      <c r="BC150" s="203">
        <f t="shared" si="763"/>
        <v>2883.19</v>
      </c>
      <c r="BD150" s="203">
        <f t="shared" si="763"/>
        <v>0</v>
      </c>
      <c r="BE150" s="203">
        <f t="shared" si="763"/>
        <v>5766.38</v>
      </c>
      <c r="BF150" s="203">
        <f t="shared" si="763"/>
        <v>0</v>
      </c>
      <c r="BG150" s="203">
        <f t="shared" si="763"/>
        <v>2883.19</v>
      </c>
      <c r="BH150" s="203">
        <f t="shared" si="763"/>
        <v>2883.19</v>
      </c>
      <c r="BI150" s="203">
        <f t="shared" si="763"/>
        <v>0</v>
      </c>
      <c r="BJ150" s="203">
        <f t="shared" si="763"/>
        <v>5766.38</v>
      </c>
      <c r="BK150" s="203">
        <f t="shared" si="763"/>
        <v>0</v>
      </c>
      <c r="BL150" s="203">
        <f t="shared" si="763"/>
        <v>0</v>
      </c>
      <c r="BM150" s="203">
        <f t="shared" si="763"/>
        <v>0</v>
      </c>
      <c r="BN150" s="203">
        <f t="shared" si="763"/>
        <v>0</v>
      </c>
      <c r="BO150" s="203">
        <f t="shared" si="763"/>
        <v>0</v>
      </c>
      <c r="BP150" s="24"/>
      <c r="BQ150" s="131"/>
    </row>
    <row r="151" spans="1:69" s="132" customFormat="1" ht="12.75" customHeight="1" x14ac:dyDescent="0.25">
      <c r="A151" s="279"/>
      <c r="B151" s="19" t="s">
        <v>63</v>
      </c>
      <c r="C151" s="50">
        <v>0</v>
      </c>
      <c r="D151" s="50">
        <v>3301.12</v>
      </c>
      <c r="E151" s="50">
        <v>3301.12</v>
      </c>
      <c r="F151" s="50"/>
      <c r="G151" s="138">
        <f t="shared" ref="G151:G152" si="764">SUM(C151:F151)</f>
        <v>6602.24</v>
      </c>
      <c r="H151" s="138">
        <v>0</v>
      </c>
      <c r="I151" s="138"/>
      <c r="J151" s="138"/>
      <c r="K151" s="138"/>
      <c r="L151" s="138">
        <f t="shared" ref="L151:L152" si="765">SUM(H151:K151)</f>
        <v>0</v>
      </c>
      <c r="M151" s="138">
        <v>0</v>
      </c>
      <c r="N151" s="138"/>
      <c r="O151" s="138"/>
      <c r="P151" s="138"/>
      <c r="Q151" s="138">
        <f t="shared" ref="Q151:Q152" si="766">SUM(M151:P151)</f>
        <v>0</v>
      </c>
      <c r="R151" s="138">
        <v>0</v>
      </c>
      <c r="S151" s="139">
        <v>36.400000000000006</v>
      </c>
      <c r="T151" s="139">
        <v>36.400000000000006</v>
      </c>
      <c r="U151" s="138"/>
      <c r="V151" s="138">
        <f t="shared" ref="V151:V152" si="767">SUM(R151:U151)</f>
        <v>72.800000000000011</v>
      </c>
      <c r="W151" s="138">
        <v>0</v>
      </c>
      <c r="X151" s="139">
        <v>36.400000000000006</v>
      </c>
      <c r="Y151" s="139">
        <v>36.400000000000006</v>
      </c>
      <c r="Z151" s="138"/>
      <c r="AA151" s="138">
        <f t="shared" ref="AA151:AA152" si="768">SUM(W151:Z151)</f>
        <v>72.800000000000011</v>
      </c>
      <c r="AB151" s="144">
        <v>0</v>
      </c>
      <c r="AC151" s="144">
        <v>4194.57</v>
      </c>
      <c r="AD151" s="144">
        <v>4194.57</v>
      </c>
      <c r="AE151" s="144"/>
      <c r="AF151" s="138">
        <f t="shared" ref="AF151:AF152" si="769">SUM(AB151:AE151)</f>
        <v>8389.14</v>
      </c>
      <c r="AG151" s="144"/>
      <c r="AH151" s="144">
        <v>4572.87</v>
      </c>
      <c r="AI151" s="144">
        <v>4572.87</v>
      </c>
      <c r="AJ151" s="144"/>
      <c r="AK151" s="138">
        <f t="shared" ref="AK151:AK152" si="770">SUM(AG151:AJ151)</f>
        <v>9145.74</v>
      </c>
      <c r="AL151" s="139">
        <f t="shared" ref="AL151:AL152" si="771">C151+H151-M151+R151-W151+AB151-AG151</f>
        <v>0</v>
      </c>
      <c r="AM151" s="15">
        <f t="shared" si="718"/>
        <v>2922.8199999999997</v>
      </c>
      <c r="AN151" s="15">
        <f t="shared" ref="AN151:AN152" si="772">E151+J151-O151+T151-Y151+AD151-AI151</f>
        <v>2922.8199999999997</v>
      </c>
      <c r="AO151" s="15">
        <f t="shared" ref="AO151:AO152" si="773">F151+K151-P151+U151-Z151+AE151-AJ151</f>
        <v>0</v>
      </c>
      <c r="AP151" s="140">
        <f>SUM(AL151:AO151)</f>
        <v>5845.6399999999994</v>
      </c>
      <c r="AQ151" s="15"/>
      <c r="AR151" s="15">
        <v>2922.82</v>
      </c>
      <c r="AS151" s="15">
        <v>2922.82</v>
      </c>
      <c r="AT151" s="15"/>
      <c r="AU151" s="140">
        <f t="shared" ref="AU151:AU152" si="774">SUM(AQ151:AT151)</f>
        <v>5845.64</v>
      </c>
      <c r="AV151" s="15"/>
      <c r="AW151" s="15">
        <v>2922.82</v>
      </c>
      <c r="AX151" s="15">
        <v>2922.82</v>
      </c>
      <c r="AY151" s="15"/>
      <c r="AZ151" s="140">
        <f t="shared" ref="AZ151:AZ152" si="775">SUM(AV151:AY151)</f>
        <v>5845.64</v>
      </c>
      <c r="BA151" s="15"/>
      <c r="BB151" s="15">
        <v>2883.19</v>
      </c>
      <c r="BC151" s="15">
        <v>2883.19</v>
      </c>
      <c r="BD151" s="15"/>
      <c r="BE151" s="140">
        <f t="shared" ref="BE151:BE152" si="776">SUM(BA151:BD151)</f>
        <v>5766.38</v>
      </c>
      <c r="BF151" s="15"/>
      <c r="BG151" s="15">
        <v>2883.19</v>
      </c>
      <c r="BH151" s="15">
        <v>2883.19</v>
      </c>
      <c r="BI151" s="15">
        <v>0</v>
      </c>
      <c r="BJ151" s="140">
        <f t="shared" ref="BJ151:BJ152" si="777">SUM(BF151:BI151)</f>
        <v>5766.38</v>
      </c>
      <c r="BK151" s="15">
        <f t="shared" ref="BK151:BK152" si="778">AL151-AV151</f>
        <v>0</v>
      </c>
      <c r="BL151" s="15">
        <f t="shared" ref="BL151:BL152" si="779">AM151-AW151</f>
        <v>0</v>
      </c>
      <c r="BM151" s="15">
        <f t="shared" ref="BM151:BM152" si="780">AN151-AX151</f>
        <v>0</v>
      </c>
      <c r="BN151" s="15">
        <f t="shared" ref="BN151:BN152" si="781">AO151-BD151</f>
        <v>0</v>
      </c>
      <c r="BO151" s="15">
        <f t="shared" ref="BO151:BO152" si="782">SUM(BK151:BN151)</f>
        <v>0</v>
      </c>
      <c r="BP151" s="24"/>
      <c r="BQ151" s="131"/>
    </row>
    <row r="152" spans="1:69" s="132" customFormat="1" ht="12.75" customHeight="1" x14ac:dyDescent="0.25">
      <c r="A152" s="280"/>
      <c r="B152" s="19" t="s">
        <v>36</v>
      </c>
      <c r="C152" s="50">
        <v>0</v>
      </c>
      <c r="D152" s="50">
        <v>0</v>
      </c>
      <c r="E152" s="50">
        <v>0</v>
      </c>
      <c r="F152" s="50"/>
      <c r="G152" s="138">
        <f t="shared" si="764"/>
        <v>0</v>
      </c>
      <c r="H152" s="138">
        <v>0</v>
      </c>
      <c r="I152" s="138"/>
      <c r="J152" s="138"/>
      <c r="K152" s="138"/>
      <c r="L152" s="138">
        <f t="shared" si="765"/>
        <v>0</v>
      </c>
      <c r="M152" s="138">
        <v>0</v>
      </c>
      <c r="N152" s="138"/>
      <c r="O152" s="138"/>
      <c r="P152" s="138"/>
      <c r="Q152" s="138">
        <f t="shared" si="766"/>
        <v>0</v>
      </c>
      <c r="R152" s="138">
        <v>0</v>
      </c>
      <c r="S152" s="139">
        <v>0</v>
      </c>
      <c r="T152" s="139">
        <v>0</v>
      </c>
      <c r="U152" s="138"/>
      <c r="V152" s="138">
        <f t="shared" si="767"/>
        <v>0</v>
      </c>
      <c r="W152" s="138">
        <v>0</v>
      </c>
      <c r="X152" s="138"/>
      <c r="Y152" s="138"/>
      <c r="Z152" s="138"/>
      <c r="AA152" s="138">
        <f t="shared" si="768"/>
        <v>0</v>
      </c>
      <c r="AB152" s="144">
        <v>0</v>
      </c>
      <c r="AC152" s="144">
        <v>0</v>
      </c>
      <c r="AD152" s="144">
        <v>0</v>
      </c>
      <c r="AE152" s="144"/>
      <c r="AF152" s="138">
        <f t="shared" si="769"/>
        <v>0</v>
      </c>
      <c r="AG152" s="144"/>
      <c r="AH152" s="144">
        <v>0</v>
      </c>
      <c r="AI152" s="144">
        <v>0</v>
      </c>
      <c r="AJ152" s="144"/>
      <c r="AK152" s="138">
        <f t="shared" si="770"/>
        <v>0</v>
      </c>
      <c r="AL152" s="139">
        <f t="shared" si="771"/>
        <v>0</v>
      </c>
      <c r="AM152" s="15">
        <f t="shared" si="718"/>
        <v>0</v>
      </c>
      <c r="AN152" s="15">
        <f t="shared" si="772"/>
        <v>0</v>
      </c>
      <c r="AO152" s="15">
        <f t="shared" si="773"/>
        <v>0</v>
      </c>
      <c r="AP152" s="140">
        <f t="shared" ref="AP152" si="783">SUM(AL152:AO152)</f>
        <v>0</v>
      </c>
      <c r="AQ152" s="15">
        <v>0</v>
      </c>
      <c r="AR152" s="15">
        <v>0</v>
      </c>
      <c r="AS152" s="15">
        <v>0</v>
      </c>
      <c r="AT152" s="15"/>
      <c r="AU152" s="140">
        <f t="shared" si="774"/>
        <v>0</v>
      </c>
      <c r="AV152" s="15">
        <v>0</v>
      </c>
      <c r="AW152" s="15">
        <v>0</v>
      </c>
      <c r="AX152" s="15">
        <v>0</v>
      </c>
      <c r="AY152" s="15"/>
      <c r="AZ152" s="140">
        <f t="shared" si="775"/>
        <v>0</v>
      </c>
      <c r="BA152" s="15">
        <v>0</v>
      </c>
      <c r="BB152" s="15">
        <v>0</v>
      </c>
      <c r="BC152" s="15">
        <v>0</v>
      </c>
      <c r="BD152" s="15"/>
      <c r="BE152" s="140">
        <f t="shared" si="776"/>
        <v>0</v>
      </c>
      <c r="BF152" s="15">
        <v>0</v>
      </c>
      <c r="BG152" s="15">
        <v>0</v>
      </c>
      <c r="BH152" s="15">
        <v>0</v>
      </c>
      <c r="BI152" s="15">
        <v>0</v>
      </c>
      <c r="BJ152" s="140">
        <f t="shared" si="777"/>
        <v>0</v>
      </c>
      <c r="BK152" s="15">
        <f t="shared" si="778"/>
        <v>0</v>
      </c>
      <c r="BL152" s="15">
        <f t="shared" si="779"/>
        <v>0</v>
      </c>
      <c r="BM152" s="15">
        <f t="shared" si="780"/>
        <v>0</v>
      </c>
      <c r="BN152" s="15">
        <f t="shared" si="781"/>
        <v>0</v>
      </c>
      <c r="BO152" s="15">
        <f t="shared" si="782"/>
        <v>0</v>
      </c>
      <c r="BP152" s="24"/>
      <c r="BQ152" s="131"/>
    </row>
    <row r="153" spans="1:69" s="132" customFormat="1" ht="12.75" customHeight="1" x14ac:dyDescent="0.25">
      <c r="A153" s="283" t="s">
        <v>91</v>
      </c>
      <c r="B153" s="202"/>
      <c r="C153" s="203">
        <f>SUM(C154:C156)</f>
        <v>3442.95</v>
      </c>
      <c r="D153" s="203">
        <f>SUM(D154:D156)</f>
        <v>20331.025000000001</v>
      </c>
      <c r="E153" s="203">
        <f>SUM(E154:E156)</f>
        <v>20331.025000000001</v>
      </c>
      <c r="F153" s="203">
        <f t="shared" ref="F153:AG153" si="784">SUM(F154:F156)</f>
        <v>0</v>
      </c>
      <c r="G153" s="203">
        <f t="shared" si="784"/>
        <v>44105</v>
      </c>
      <c r="H153" s="203">
        <f t="shared" si="784"/>
        <v>0</v>
      </c>
      <c r="I153" s="203">
        <f t="shared" si="784"/>
        <v>0</v>
      </c>
      <c r="J153" s="203">
        <f t="shared" si="784"/>
        <v>0</v>
      </c>
      <c r="K153" s="203">
        <f t="shared" si="784"/>
        <v>0</v>
      </c>
      <c r="L153" s="203">
        <f t="shared" si="784"/>
        <v>0</v>
      </c>
      <c r="M153" s="203">
        <f t="shared" si="784"/>
        <v>0</v>
      </c>
      <c r="N153" s="203">
        <f t="shared" si="784"/>
        <v>0</v>
      </c>
      <c r="O153" s="203">
        <f t="shared" si="784"/>
        <v>0</v>
      </c>
      <c r="P153" s="203">
        <f t="shared" si="784"/>
        <v>0</v>
      </c>
      <c r="Q153" s="203">
        <f t="shared" si="784"/>
        <v>0</v>
      </c>
      <c r="R153" s="203">
        <f t="shared" ref="R153" si="785">SUM(R154:R156)</f>
        <v>145106.99999999988</v>
      </c>
      <c r="S153" s="203">
        <f t="shared" si="784"/>
        <v>33512.184999999998</v>
      </c>
      <c r="T153" s="203">
        <f t="shared" ref="T153" si="786">SUM(T154:T156)</f>
        <v>33512.184999999998</v>
      </c>
      <c r="U153" s="203">
        <f t="shared" si="784"/>
        <v>0</v>
      </c>
      <c r="V153" s="203">
        <f t="shared" si="784"/>
        <v>212131.36999999988</v>
      </c>
      <c r="W153" s="203">
        <f t="shared" ref="W153" si="787">SUM(W154:W156)</f>
        <v>145106.99999999997</v>
      </c>
      <c r="X153" s="203">
        <f t="shared" si="784"/>
        <v>33512.184999999998</v>
      </c>
      <c r="Y153" s="203">
        <f t="shared" ref="Y153" si="788">SUM(Y154:Y156)</f>
        <v>33512.184999999998</v>
      </c>
      <c r="Z153" s="203">
        <f t="shared" si="784"/>
        <v>0</v>
      </c>
      <c r="AA153" s="203">
        <f t="shared" si="784"/>
        <v>212131.36999999997</v>
      </c>
      <c r="AB153" s="203">
        <f t="shared" si="784"/>
        <v>262541.76999999996</v>
      </c>
      <c r="AC153" s="203">
        <f t="shared" si="784"/>
        <v>94691.5</v>
      </c>
      <c r="AD153" s="203">
        <f t="shared" ref="AD153" si="789">SUM(AD154:AD156)</f>
        <v>94691.5</v>
      </c>
      <c r="AE153" s="203">
        <f t="shared" si="784"/>
        <v>0</v>
      </c>
      <c r="AF153" s="203">
        <f t="shared" si="784"/>
        <v>451924.76999999996</v>
      </c>
      <c r="AG153" s="203">
        <f t="shared" si="784"/>
        <v>18175.98</v>
      </c>
      <c r="AH153" s="203">
        <f>SUM(AH154:AH156)</f>
        <v>9020.7099999999991</v>
      </c>
      <c r="AI153" s="203">
        <f>SUM(AI154:AI156)</f>
        <v>9020.7099999999991</v>
      </c>
      <c r="AJ153" s="203">
        <f t="shared" ref="AJ153:BK153" si="790">SUM(AJ154:AJ156)</f>
        <v>0</v>
      </c>
      <c r="AK153" s="203">
        <f t="shared" si="790"/>
        <v>36217.399999999994</v>
      </c>
      <c r="AL153" s="203">
        <f t="shared" si="790"/>
        <v>247808.73999999985</v>
      </c>
      <c r="AM153" s="203">
        <f t="shared" si="790"/>
        <v>106001.81499999999</v>
      </c>
      <c r="AN153" s="203">
        <f t="shared" si="790"/>
        <v>106001.81499999999</v>
      </c>
      <c r="AO153" s="203">
        <f t="shared" si="790"/>
        <v>0</v>
      </c>
      <c r="AP153" s="203">
        <f t="shared" si="790"/>
        <v>459812.36999999982</v>
      </c>
      <c r="AQ153" s="203">
        <f t="shared" si="790"/>
        <v>247808.74</v>
      </c>
      <c r="AR153" s="203">
        <f t="shared" si="790"/>
        <v>106001.81999999999</v>
      </c>
      <c r="AS153" s="203">
        <f t="shared" si="790"/>
        <v>106001.81</v>
      </c>
      <c r="AT153" s="203">
        <f t="shared" si="790"/>
        <v>0</v>
      </c>
      <c r="AU153" s="203">
        <f t="shared" si="790"/>
        <v>459812.37000000005</v>
      </c>
      <c r="AV153" s="203">
        <f t="shared" si="790"/>
        <v>247808.74</v>
      </c>
      <c r="AW153" s="203">
        <f t="shared" si="790"/>
        <v>106001.81999999999</v>
      </c>
      <c r="AX153" s="203">
        <f t="shared" si="790"/>
        <v>106001.81</v>
      </c>
      <c r="AY153" s="203">
        <f t="shared" si="790"/>
        <v>0</v>
      </c>
      <c r="AZ153" s="203">
        <f t="shared" si="790"/>
        <v>459812.37000000005</v>
      </c>
      <c r="BA153" s="203">
        <f t="shared" si="790"/>
        <v>247808.74</v>
      </c>
      <c r="BB153" s="203">
        <f t="shared" si="790"/>
        <v>105957.53</v>
      </c>
      <c r="BC153" s="203">
        <f t="shared" si="790"/>
        <v>105957.52</v>
      </c>
      <c r="BD153" s="203">
        <f t="shared" si="790"/>
        <v>0</v>
      </c>
      <c r="BE153" s="203">
        <f t="shared" si="790"/>
        <v>459723.79000000004</v>
      </c>
      <c r="BF153" s="203">
        <f t="shared" si="790"/>
        <v>247808.74</v>
      </c>
      <c r="BG153" s="203">
        <f t="shared" si="790"/>
        <v>105957.53</v>
      </c>
      <c r="BH153" s="203">
        <f t="shared" si="790"/>
        <v>105957.52</v>
      </c>
      <c r="BI153" s="203">
        <f t="shared" si="790"/>
        <v>0</v>
      </c>
      <c r="BJ153" s="203">
        <f t="shared" si="790"/>
        <v>459723.79000000004</v>
      </c>
      <c r="BK153" s="203">
        <f t="shared" si="790"/>
        <v>0</v>
      </c>
      <c r="BL153" s="203">
        <f>SUM(BL154:BL156)</f>
        <v>0</v>
      </c>
      <c r="BM153" s="203">
        <f t="shared" ref="BM153:BO153" si="791">SUM(BM154:BM156)</f>
        <v>0</v>
      </c>
      <c r="BN153" s="203">
        <f t="shared" si="791"/>
        <v>0</v>
      </c>
      <c r="BO153" s="203">
        <f t="shared" si="791"/>
        <v>0</v>
      </c>
      <c r="BP153" s="24"/>
      <c r="BQ153" s="131"/>
    </row>
    <row r="154" spans="1:69" s="132" customFormat="1" ht="12.75" customHeight="1" x14ac:dyDescent="0.25">
      <c r="A154" s="279"/>
      <c r="B154" s="19" t="s">
        <v>43</v>
      </c>
      <c r="C154" s="50">
        <v>3442.95</v>
      </c>
      <c r="D154" s="50">
        <v>14131.025</v>
      </c>
      <c r="E154" s="50">
        <v>14131.025</v>
      </c>
      <c r="F154" s="50"/>
      <c r="G154" s="138">
        <f t="shared" ref="G154:G156" si="792">SUM(C154:F154)</f>
        <v>31705</v>
      </c>
      <c r="H154" s="138"/>
      <c r="I154" s="138"/>
      <c r="J154" s="138"/>
      <c r="K154" s="138"/>
      <c r="L154" s="138">
        <f t="shared" ref="L154:L156" si="793">SUM(H154:K154)</f>
        <v>0</v>
      </c>
      <c r="M154" s="138"/>
      <c r="N154" s="138"/>
      <c r="O154" s="138"/>
      <c r="P154" s="138"/>
      <c r="Q154" s="138">
        <f t="shared" ref="Q154:Q156" si="794">SUM(M154:P154)</f>
        <v>0</v>
      </c>
      <c r="R154" s="139">
        <v>145106.99999999988</v>
      </c>
      <c r="S154" s="139">
        <v>30849.684999999998</v>
      </c>
      <c r="T154" s="139">
        <v>30849.684999999998</v>
      </c>
      <c r="U154" s="138"/>
      <c r="V154" s="138">
        <f t="shared" ref="V154:V156" si="795">SUM(R154:U154)</f>
        <v>206806.36999999988</v>
      </c>
      <c r="W154" s="139">
        <v>145106.99999999997</v>
      </c>
      <c r="X154" s="139">
        <v>30849.685000000001</v>
      </c>
      <c r="Y154" s="139">
        <v>30849.685000000001</v>
      </c>
      <c r="Z154" s="138"/>
      <c r="AA154" s="138">
        <f t="shared" ref="AA154:AA156" si="796">SUM(W154:Z154)</f>
        <v>206806.36999999997</v>
      </c>
      <c r="AB154" s="144">
        <v>262541.76999999996</v>
      </c>
      <c r="AC154" s="144">
        <v>93482.87</v>
      </c>
      <c r="AD154" s="144">
        <v>93482.87</v>
      </c>
      <c r="AE154" s="144"/>
      <c r="AF154" s="138">
        <f t="shared" ref="AF154:AF156" si="797">SUM(AB154:AE154)</f>
        <v>449507.50999999995</v>
      </c>
      <c r="AG154" s="144">
        <v>18175.98</v>
      </c>
      <c r="AH154" s="144">
        <v>8497</v>
      </c>
      <c r="AI154" s="144">
        <v>8497</v>
      </c>
      <c r="AJ154" s="144"/>
      <c r="AK154" s="138">
        <f t="shared" ref="AK154:AK156" si="798">SUM(AG154:AJ154)</f>
        <v>35169.979999999996</v>
      </c>
      <c r="AL154" s="139">
        <f t="shared" ref="AL154:AL156" si="799">C154+H154-M154+R154-W154+AB154-AG154</f>
        <v>247808.73999999985</v>
      </c>
      <c r="AM154" s="15">
        <f t="shared" si="718"/>
        <v>99116.89499999999</v>
      </c>
      <c r="AN154" s="15">
        <f t="shared" ref="AN154:AN156" si="800">E154+J154-O154+T154-Y154+AD154-AI154</f>
        <v>99116.89499999999</v>
      </c>
      <c r="AO154" s="15">
        <f t="shared" ref="AO154:AO156" si="801">F154+K154-P154+U154-Z154+AE154-AJ154</f>
        <v>0</v>
      </c>
      <c r="AP154" s="140">
        <f t="shared" ref="AP154:AP156" si="802">SUM(AL154:AO154)</f>
        <v>446042.5299999998</v>
      </c>
      <c r="AQ154" s="15">
        <v>247808.74</v>
      </c>
      <c r="AR154" s="15">
        <v>99116.9</v>
      </c>
      <c r="AS154" s="15">
        <v>99116.89</v>
      </c>
      <c r="AT154" s="15"/>
      <c r="AU154" s="140">
        <f t="shared" ref="AU154:AU156" si="803">SUM(AQ154:AT154)</f>
        <v>446042.53</v>
      </c>
      <c r="AV154" s="15">
        <v>247808.74</v>
      </c>
      <c r="AW154" s="15">
        <v>99116.9</v>
      </c>
      <c r="AX154" s="15">
        <v>99116.89</v>
      </c>
      <c r="AY154" s="15"/>
      <c r="AZ154" s="140">
        <f t="shared" ref="AZ154:AZ156" si="804">SUM(AV154:AY154)</f>
        <v>446042.53</v>
      </c>
      <c r="BA154" s="15">
        <v>247808.74</v>
      </c>
      <c r="BB154" s="182">
        <v>99116.9</v>
      </c>
      <c r="BC154" s="182">
        <v>99116.89</v>
      </c>
      <c r="BD154" s="15"/>
      <c r="BE154" s="140">
        <f t="shared" ref="BE154:BE156" si="805">SUM(BA154:BD154)</f>
        <v>446042.53</v>
      </c>
      <c r="BF154" s="15">
        <v>247808.74</v>
      </c>
      <c r="BG154" s="182">
        <v>99116.9</v>
      </c>
      <c r="BH154" s="182">
        <v>99116.89</v>
      </c>
      <c r="BI154" s="15"/>
      <c r="BJ154" s="140">
        <f t="shared" ref="BJ154:BJ156" si="806">SUM(BF154:BI154)</f>
        <v>446042.53</v>
      </c>
      <c r="BK154" s="15">
        <f t="shared" ref="BK154:BK156" si="807">AL154-AV154</f>
        <v>0</v>
      </c>
      <c r="BL154" s="15">
        <v>0</v>
      </c>
      <c r="BM154" s="15">
        <v>0</v>
      </c>
      <c r="BN154" s="15">
        <f t="shared" ref="BN154:BN156" si="808">AO154-BD154</f>
        <v>0</v>
      </c>
      <c r="BO154" s="15">
        <f t="shared" ref="BO154:BO156" si="809">SUM(BK154:BN154)</f>
        <v>0</v>
      </c>
      <c r="BP154" s="24"/>
      <c r="BQ154" s="131"/>
    </row>
    <row r="155" spans="1:69" s="132" customFormat="1" ht="12.75" customHeight="1" x14ac:dyDescent="0.25">
      <c r="A155" s="279"/>
      <c r="B155" s="26" t="s">
        <v>37</v>
      </c>
      <c r="C155" s="190">
        <v>0</v>
      </c>
      <c r="D155" s="190">
        <v>6200</v>
      </c>
      <c r="E155" s="190">
        <v>6200</v>
      </c>
      <c r="F155" s="190"/>
      <c r="G155" s="138">
        <f t="shared" si="792"/>
        <v>12400</v>
      </c>
      <c r="H155" s="191">
        <v>0</v>
      </c>
      <c r="I155" s="191"/>
      <c r="J155" s="191"/>
      <c r="K155" s="191"/>
      <c r="L155" s="138">
        <f t="shared" si="793"/>
        <v>0</v>
      </c>
      <c r="M155" s="191">
        <v>0</v>
      </c>
      <c r="N155" s="191"/>
      <c r="O155" s="191"/>
      <c r="P155" s="191"/>
      <c r="Q155" s="138">
        <f t="shared" si="794"/>
        <v>0</v>
      </c>
      <c r="R155" s="193">
        <v>0</v>
      </c>
      <c r="S155" s="193">
        <v>2500</v>
      </c>
      <c r="T155" s="193">
        <v>2500</v>
      </c>
      <c r="U155" s="191"/>
      <c r="V155" s="191">
        <f t="shared" si="795"/>
        <v>5000</v>
      </c>
      <c r="W155" s="191">
        <v>0</v>
      </c>
      <c r="X155" s="193">
        <v>2500</v>
      </c>
      <c r="Y155" s="193">
        <v>2500</v>
      </c>
      <c r="Z155" s="191"/>
      <c r="AA155" s="191">
        <f t="shared" si="796"/>
        <v>5000</v>
      </c>
      <c r="AB155" s="192">
        <v>0</v>
      </c>
      <c r="AC155" s="192">
        <v>908.15999999999985</v>
      </c>
      <c r="AD155" s="192">
        <v>908.15999999999985</v>
      </c>
      <c r="AE155" s="192"/>
      <c r="AF155" s="191">
        <f t="shared" si="797"/>
        <v>1816.3199999999997</v>
      </c>
      <c r="AG155" s="192">
        <v>0</v>
      </c>
      <c r="AH155" s="192">
        <v>523.71</v>
      </c>
      <c r="AI155" s="192">
        <v>523.71</v>
      </c>
      <c r="AJ155" s="192"/>
      <c r="AK155" s="191">
        <f t="shared" si="798"/>
        <v>1047.42</v>
      </c>
      <c r="AL155" s="193">
        <f t="shared" si="799"/>
        <v>0</v>
      </c>
      <c r="AM155" s="15">
        <f t="shared" si="718"/>
        <v>6584.45</v>
      </c>
      <c r="AN155" s="182">
        <f t="shared" si="800"/>
        <v>6584.45</v>
      </c>
      <c r="AO155" s="182">
        <f t="shared" si="801"/>
        <v>0</v>
      </c>
      <c r="AP155" s="183">
        <f t="shared" si="802"/>
        <v>13168.9</v>
      </c>
      <c r="AQ155" s="182"/>
      <c r="AR155" s="182">
        <v>6584.45</v>
      </c>
      <c r="AS155" s="182">
        <v>6584.45</v>
      </c>
      <c r="AT155" s="182"/>
      <c r="AU155" s="183">
        <f t="shared" si="803"/>
        <v>13168.9</v>
      </c>
      <c r="AV155" s="182"/>
      <c r="AW155" s="182">
        <v>6584.45</v>
      </c>
      <c r="AX155" s="182">
        <v>6584.45</v>
      </c>
      <c r="AY155" s="182"/>
      <c r="AZ155" s="183">
        <f t="shared" si="804"/>
        <v>13168.9</v>
      </c>
      <c r="BA155" s="15">
        <v>0</v>
      </c>
      <c r="BB155" s="182">
        <v>6540.16</v>
      </c>
      <c r="BC155" s="182">
        <v>6540.16</v>
      </c>
      <c r="BD155" s="182"/>
      <c r="BE155" s="183">
        <f t="shared" si="805"/>
        <v>13080.32</v>
      </c>
      <c r="BF155" s="15">
        <v>0</v>
      </c>
      <c r="BG155" s="182">
        <v>6540.16</v>
      </c>
      <c r="BH155" s="182">
        <v>6540.16</v>
      </c>
      <c r="BI155" s="182"/>
      <c r="BJ155" s="183">
        <f t="shared" si="806"/>
        <v>13080.32</v>
      </c>
      <c r="BK155" s="182">
        <f t="shared" si="807"/>
        <v>0</v>
      </c>
      <c r="BL155" s="182">
        <f t="shared" ref="BL155:BL156" si="810">AM155-AW155</f>
        <v>0</v>
      </c>
      <c r="BM155" s="182">
        <f t="shared" ref="BM155:BM156" si="811">AN155-AX155</f>
        <v>0</v>
      </c>
      <c r="BN155" s="182">
        <f t="shared" si="808"/>
        <v>0</v>
      </c>
      <c r="BO155" s="182">
        <f t="shared" si="809"/>
        <v>0</v>
      </c>
      <c r="BP155" s="24"/>
      <c r="BQ155" s="131"/>
    </row>
    <row r="156" spans="1:69" s="132" customFormat="1" ht="12.75" customHeight="1" x14ac:dyDescent="0.25">
      <c r="A156" s="280"/>
      <c r="B156" s="26" t="s">
        <v>38</v>
      </c>
      <c r="C156" s="190">
        <v>0</v>
      </c>
      <c r="D156" s="190">
        <v>0</v>
      </c>
      <c r="E156" s="190">
        <v>0</v>
      </c>
      <c r="F156" s="190"/>
      <c r="G156" s="138">
        <f t="shared" si="792"/>
        <v>0</v>
      </c>
      <c r="H156" s="191">
        <v>0</v>
      </c>
      <c r="I156" s="191"/>
      <c r="J156" s="191"/>
      <c r="K156" s="191"/>
      <c r="L156" s="138">
        <f t="shared" si="793"/>
        <v>0</v>
      </c>
      <c r="M156" s="191">
        <v>0</v>
      </c>
      <c r="N156" s="191"/>
      <c r="O156" s="191"/>
      <c r="P156" s="191"/>
      <c r="Q156" s="138">
        <f t="shared" si="794"/>
        <v>0</v>
      </c>
      <c r="R156" s="193">
        <v>0</v>
      </c>
      <c r="S156" s="193">
        <v>162.5</v>
      </c>
      <c r="T156" s="193">
        <v>162.5</v>
      </c>
      <c r="U156" s="191"/>
      <c r="V156" s="191">
        <f t="shared" si="795"/>
        <v>325</v>
      </c>
      <c r="W156" s="191">
        <v>0</v>
      </c>
      <c r="X156" s="193">
        <v>162.5</v>
      </c>
      <c r="Y156" s="193">
        <v>162.5</v>
      </c>
      <c r="Z156" s="191"/>
      <c r="AA156" s="191">
        <f t="shared" si="796"/>
        <v>325</v>
      </c>
      <c r="AB156" s="192">
        <v>0</v>
      </c>
      <c r="AC156" s="192">
        <v>300.47000000000003</v>
      </c>
      <c r="AD156" s="192">
        <v>300.47000000000003</v>
      </c>
      <c r="AE156" s="192"/>
      <c r="AF156" s="191">
        <f t="shared" si="797"/>
        <v>600.94000000000005</v>
      </c>
      <c r="AG156" s="192">
        <v>0</v>
      </c>
      <c r="AH156" s="192">
        <v>0</v>
      </c>
      <c r="AI156" s="192">
        <v>0</v>
      </c>
      <c r="AJ156" s="192"/>
      <c r="AK156" s="191">
        <f t="shared" si="798"/>
        <v>0</v>
      </c>
      <c r="AL156" s="193">
        <f t="shared" si="799"/>
        <v>0</v>
      </c>
      <c r="AM156" s="15">
        <f t="shared" si="718"/>
        <v>300.47000000000003</v>
      </c>
      <c r="AN156" s="182">
        <f t="shared" si="800"/>
        <v>300.47000000000003</v>
      </c>
      <c r="AO156" s="182">
        <f t="shared" si="801"/>
        <v>0</v>
      </c>
      <c r="AP156" s="183">
        <f t="shared" si="802"/>
        <v>600.94000000000005</v>
      </c>
      <c r="AQ156" s="182"/>
      <c r="AR156" s="182">
        <v>300.47000000000003</v>
      </c>
      <c r="AS156" s="182">
        <v>300.47000000000003</v>
      </c>
      <c r="AT156" s="182"/>
      <c r="AU156" s="183">
        <f t="shared" si="803"/>
        <v>600.94000000000005</v>
      </c>
      <c r="AV156" s="182"/>
      <c r="AW156" s="182">
        <v>300.47000000000003</v>
      </c>
      <c r="AX156" s="182">
        <v>300.47000000000003</v>
      </c>
      <c r="AY156" s="182"/>
      <c r="AZ156" s="183">
        <f t="shared" si="804"/>
        <v>600.94000000000005</v>
      </c>
      <c r="BA156" s="15">
        <v>0</v>
      </c>
      <c r="BB156" s="182">
        <v>300.47000000000003</v>
      </c>
      <c r="BC156" s="182">
        <v>300.47000000000003</v>
      </c>
      <c r="BD156" s="182"/>
      <c r="BE156" s="183">
        <f t="shared" si="805"/>
        <v>600.94000000000005</v>
      </c>
      <c r="BF156" s="15">
        <v>0</v>
      </c>
      <c r="BG156" s="182">
        <v>300.47000000000003</v>
      </c>
      <c r="BH156" s="182">
        <v>300.47000000000003</v>
      </c>
      <c r="BI156" s="182"/>
      <c r="BJ156" s="183">
        <f t="shared" si="806"/>
        <v>600.94000000000005</v>
      </c>
      <c r="BK156" s="182">
        <f t="shared" si="807"/>
        <v>0</v>
      </c>
      <c r="BL156" s="182">
        <f t="shared" si="810"/>
        <v>0</v>
      </c>
      <c r="BM156" s="182">
        <f t="shared" si="811"/>
        <v>0</v>
      </c>
      <c r="BN156" s="182">
        <f t="shared" si="808"/>
        <v>0</v>
      </c>
      <c r="BO156" s="182">
        <f t="shared" si="809"/>
        <v>0</v>
      </c>
      <c r="BP156" s="24"/>
      <c r="BQ156" s="131"/>
    </row>
    <row r="157" spans="1:69" s="132" customFormat="1" ht="12.75" customHeight="1" x14ac:dyDescent="0.25">
      <c r="A157" s="283" t="s">
        <v>92</v>
      </c>
      <c r="B157" s="202"/>
      <c r="C157" s="203">
        <f>SUM(C158:C162)</f>
        <v>6217579.0299999993</v>
      </c>
      <c r="D157" s="203">
        <f>SUM(D158:D162)</f>
        <v>11867384.494999999</v>
      </c>
      <c r="E157" s="203">
        <f>SUM(E158:E162)</f>
        <v>11867384.494999999</v>
      </c>
      <c r="F157" s="203">
        <f t="shared" ref="F157:AG157" si="812">SUM(F158:F162)</f>
        <v>0</v>
      </c>
      <c r="G157" s="203">
        <f t="shared" si="812"/>
        <v>29952348.019999996</v>
      </c>
      <c r="H157" s="203">
        <f t="shared" si="812"/>
        <v>0</v>
      </c>
      <c r="I157" s="203">
        <f t="shared" si="812"/>
        <v>4825239.18</v>
      </c>
      <c r="J157" s="203">
        <f t="shared" si="812"/>
        <v>4665869.34</v>
      </c>
      <c r="K157" s="203">
        <f t="shared" si="812"/>
        <v>0</v>
      </c>
      <c r="L157" s="203">
        <f t="shared" si="812"/>
        <v>9491108.5199999996</v>
      </c>
      <c r="M157" s="203">
        <f t="shared" si="812"/>
        <v>0</v>
      </c>
      <c r="N157" s="203">
        <f t="shared" si="812"/>
        <v>0</v>
      </c>
      <c r="O157" s="203">
        <f t="shared" si="812"/>
        <v>0</v>
      </c>
      <c r="P157" s="203">
        <f t="shared" si="812"/>
        <v>0</v>
      </c>
      <c r="Q157" s="203">
        <f t="shared" si="812"/>
        <v>0</v>
      </c>
      <c r="R157" s="203">
        <f t="shared" ref="R157" si="813">SUM(R158:R162)</f>
        <v>193790.49</v>
      </c>
      <c r="S157" s="203">
        <f t="shared" si="812"/>
        <v>231454.05000000002</v>
      </c>
      <c r="T157" s="203">
        <f t="shared" ref="T157" si="814">SUM(T158:T162)</f>
        <v>231454.05000000002</v>
      </c>
      <c r="U157" s="203">
        <f t="shared" si="812"/>
        <v>0</v>
      </c>
      <c r="V157" s="203">
        <f t="shared" si="812"/>
        <v>656698.59000000008</v>
      </c>
      <c r="W157" s="203">
        <f t="shared" ref="W157" si="815">SUM(W158:W162)</f>
        <v>193790.49</v>
      </c>
      <c r="X157" s="203">
        <f t="shared" si="812"/>
        <v>231454.04999999967</v>
      </c>
      <c r="Y157" s="203">
        <f t="shared" ref="Y157" si="816">SUM(Y158:Y162)</f>
        <v>231454.04999999967</v>
      </c>
      <c r="Z157" s="203">
        <f t="shared" si="812"/>
        <v>0</v>
      </c>
      <c r="AA157" s="203">
        <f t="shared" si="812"/>
        <v>656698.58999999939</v>
      </c>
      <c r="AB157" s="203">
        <f t="shared" si="812"/>
        <v>1070161</v>
      </c>
      <c r="AC157" s="203">
        <f t="shared" si="812"/>
        <v>2154053.5099999998</v>
      </c>
      <c r="AD157" s="203">
        <f t="shared" ref="AD157" si="817">SUM(AD158:AD162)</f>
        <v>233094.59999999971</v>
      </c>
      <c r="AE157" s="203">
        <f t="shared" si="812"/>
        <v>0</v>
      </c>
      <c r="AF157" s="203">
        <f t="shared" si="812"/>
        <v>3457309.11</v>
      </c>
      <c r="AG157" s="203">
        <f t="shared" si="812"/>
        <v>440338.85</v>
      </c>
      <c r="AH157" s="203">
        <f>SUM(AH158:AH162)</f>
        <v>1144625.27</v>
      </c>
      <c r="AI157" s="203">
        <f>SUM(AI158:AI162)</f>
        <v>139412.29999999999</v>
      </c>
      <c r="AJ157" s="203">
        <f t="shared" ref="AJ157:BO157" si="818">SUM(AJ158:AJ162)</f>
        <v>0</v>
      </c>
      <c r="AK157" s="203">
        <f t="shared" si="818"/>
        <v>1724376.42</v>
      </c>
      <c r="AL157" s="203">
        <f t="shared" si="818"/>
        <v>6847401.1799999988</v>
      </c>
      <c r="AM157" s="203">
        <f t="shared" si="818"/>
        <v>17702051.914999999</v>
      </c>
      <c r="AN157" s="203">
        <f t="shared" si="818"/>
        <v>16626936.134999998</v>
      </c>
      <c r="AO157" s="203">
        <f t="shared" si="818"/>
        <v>0</v>
      </c>
      <c r="AP157" s="203">
        <f t="shared" si="818"/>
        <v>41176389.229999997</v>
      </c>
      <c r="AQ157" s="203">
        <f t="shared" si="818"/>
        <v>6847401.1799999997</v>
      </c>
      <c r="AR157" s="203">
        <f t="shared" si="818"/>
        <v>17702051.899999999</v>
      </c>
      <c r="AS157" s="203">
        <f t="shared" si="818"/>
        <v>16626936.149999999</v>
      </c>
      <c r="AT157" s="203">
        <f t="shared" si="818"/>
        <v>0</v>
      </c>
      <c r="AU157" s="203">
        <f t="shared" si="818"/>
        <v>41176389.229999997</v>
      </c>
      <c r="AV157" s="203">
        <f t="shared" si="818"/>
        <v>6847401.1799999997</v>
      </c>
      <c r="AW157" s="203">
        <f t="shared" si="818"/>
        <v>17702051.899999999</v>
      </c>
      <c r="AX157" s="203">
        <f t="shared" si="818"/>
        <v>16626936.149999999</v>
      </c>
      <c r="AY157" s="203">
        <f t="shared" si="818"/>
        <v>0</v>
      </c>
      <c r="AZ157" s="203">
        <f t="shared" si="818"/>
        <v>41176389.229999997</v>
      </c>
      <c r="BA157" s="203">
        <f t="shared" si="818"/>
        <v>4615583.28</v>
      </c>
      <c r="BB157" s="203">
        <f t="shared" si="818"/>
        <v>13579436.359999999</v>
      </c>
      <c r="BC157" s="203">
        <f t="shared" si="818"/>
        <v>15774914.550000001</v>
      </c>
      <c r="BD157" s="203">
        <f t="shared" si="818"/>
        <v>0</v>
      </c>
      <c r="BE157" s="203">
        <f t="shared" si="818"/>
        <v>33969934.189999998</v>
      </c>
      <c r="BF157" s="203">
        <f t="shared" si="818"/>
        <v>4578233.28</v>
      </c>
      <c r="BG157" s="203">
        <f t="shared" si="818"/>
        <v>13579420.119999999</v>
      </c>
      <c r="BH157" s="203">
        <f t="shared" si="818"/>
        <v>15774914.550000001</v>
      </c>
      <c r="BI157" s="203">
        <f t="shared" si="818"/>
        <v>0</v>
      </c>
      <c r="BJ157" s="203">
        <f t="shared" si="818"/>
        <v>33932567.949999996</v>
      </c>
      <c r="BK157" s="203">
        <f t="shared" si="818"/>
        <v>0</v>
      </c>
      <c r="BL157" s="203">
        <f t="shared" si="818"/>
        <v>0</v>
      </c>
      <c r="BM157" s="203">
        <f t="shared" si="818"/>
        <v>0</v>
      </c>
      <c r="BN157" s="203">
        <f t="shared" si="818"/>
        <v>0</v>
      </c>
      <c r="BO157" s="203">
        <f t="shared" si="818"/>
        <v>0</v>
      </c>
      <c r="BP157" s="24"/>
      <c r="BQ157" s="131"/>
    </row>
    <row r="158" spans="1:69" s="132" customFormat="1" ht="12.75" customHeight="1" x14ac:dyDescent="0.25">
      <c r="A158" s="279"/>
      <c r="B158" s="19" t="s">
        <v>64</v>
      </c>
      <c r="C158" s="50">
        <v>0</v>
      </c>
      <c r="D158" s="50">
        <v>10185.5</v>
      </c>
      <c r="E158" s="50">
        <v>10185.5</v>
      </c>
      <c r="F158" s="50"/>
      <c r="G158" s="138">
        <f t="shared" ref="G158:G162" si="819">SUM(C158:F158)</f>
        <v>20371</v>
      </c>
      <c r="H158" s="138">
        <v>0</v>
      </c>
      <c r="I158" s="138"/>
      <c r="J158" s="138"/>
      <c r="K158" s="138"/>
      <c r="L158" s="138">
        <f t="shared" ref="L158:L162" si="820">SUM(H158:K158)</f>
        <v>0</v>
      </c>
      <c r="M158" s="138">
        <v>0</v>
      </c>
      <c r="N158" s="138"/>
      <c r="O158" s="138"/>
      <c r="P158" s="138"/>
      <c r="Q158" s="138">
        <f t="shared" ref="Q158:Q162" si="821">SUM(M158:P158)</f>
        <v>0</v>
      </c>
      <c r="R158" s="139">
        <v>0</v>
      </c>
      <c r="S158" s="138"/>
      <c r="T158" s="138"/>
      <c r="U158" s="138"/>
      <c r="V158" s="138">
        <f t="shared" ref="V158:V162" si="822">SUM(R158:U158)</f>
        <v>0</v>
      </c>
      <c r="W158" s="139">
        <v>0</v>
      </c>
      <c r="X158" s="138"/>
      <c r="Y158" s="138"/>
      <c r="Z158" s="138"/>
      <c r="AA158" s="138">
        <f t="shared" ref="AA158:AA162" si="823">SUM(W158:Z158)</f>
        <v>0</v>
      </c>
      <c r="AB158" s="144">
        <v>0</v>
      </c>
      <c r="AC158" s="200">
        <v>0</v>
      </c>
      <c r="AD158" s="200">
        <v>0</v>
      </c>
      <c r="AE158" s="144"/>
      <c r="AF158" s="138">
        <f t="shared" ref="AF158:AF162" si="824">SUM(AB158:AE158)</f>
        <v>0</v>
      </c>
      <c r="AG158" s="144">
        <v>0</v>
      </c>
      <c r="AH158" s="200">
        <v>0</v>
      </c>
      <c r="AI158" s="200">
        <v>0</v>
      </c>
      <c r="AJ158" s="144"/>
      <c r="AK158" s="138">
        <f t="shared" ref="AK158:AK162" si="825">SUM(AG158:AJ158)</f>
        <v>0</v>
      </c>
      <c r="AL158" s="15">
        <f t="shared" ref="AL158:AL161" si="826">C158+H158-M158+R158-W158+AB158-AG158</f>
        <v>0</v>
      </c>
      <c r="AM158" s="15">
        <f t="shared" si="718"/>
        <v>10185.5</v>
      </c>
      <c r="AN158" s="15">
        <f t="shared" ref="AN158:AN162" si="827">E158+J158-O158+T158-Y158+AD158-AI158</f>
        <v>10185.5</v>
      </c>
      <c r="AO158" s="15">
        <f t="shared" ref="AO158:AO162" si="828">F158+K158-P158+U158-Z158+AE158-AJ158</f>
        <v>0</v>
      </c>
      <c r="AP158" s="140">
        <f t="shared" ref="AP158:AP161" si="829">SUM(AL158:AO158)</f>
        <v>20371</v>
      </c>
      <c r="AQ158" s="15"/>
      <c r="AR158" s="15">
        <v>10185.5</v>
      </c>
      <c r="AS158" s="15">
        <v>10185.5</v>
      </c>
      <c r="AT158" s="15"/>
      <c r="AU158" s="140">
        <f t="shared" ref="AU158:AU162" si="830">SUM(AQ158:AT158)</f>
        <v>20371</v>
      </c>
      <c r="AV158" s="15"/>
      <c r="AW158" s="15">
        <v>10185.5</v>
      </c>
      <c r="AX158" s="15">
        <v>10185.5</v>
      </c>
      <c r="AY158" s="15"/>
      <c r="AZ158" s="140">
        <f t="shared" ref="AZ158:AZ162" si="831">SUM(AV158:AY158)</f>
        <v>20371</v>
      </c>
      <c r="BA158" s="15">
        <v>0</v>
      </c>
      <c r="BB158" s="15">
        <v>10185.5</v>
      </c>
      <c r="BC158" s="15">
        <v>10185.5</v>
      </c>
      <c r="BD158" s="15"/>
      <c r="BE158" s="140">
        <f t="shared" ref="BE158:BE162" si="832">SUM(BA158:BD158)</f>
        <v>20371</v>
      </c>
      <c r="BF158" s="15">
        <v>0</v>
      </c>
      <c r="BG158" s="15">
        <v>10185.5</v>
      </c>
      <c r="BH158" s="15">
        <v>10185.5</v>
      </c>
      <c r="BI158" s="15"/>
      <c r="BJ158" s="140">
        <f t="shared" ref="BJ158:BJ162" si="833">SUM(BF158:BI158)</f>
        <v>20371</v>
      </c>
      <c r="BK158" s="15">
        <f t="shared" ref="BK158:BK162" si="834">AL158-AV158</f>
        <v>0</v>
      </c>
      <c r="BL158" s="15">
        <f t="shared" ref="BL158:BL161" si="835">AM158-AW158</f>
        <v>0</v>
      </c>
      <c r="BM158" s="15">
        <f t="shared" ref="BM158:BM161" si="836">AN158-AX158</f>
        <v>0</v>
      </c>
      <c r="BN158" s="15">
        <f t="shared" ref="BN158:BN162" si="837">AO158-BD158</f>
        <v>0</v>
      </c>
      <c r="BO158" s="15">
        <f>SUM(BK158:BN158)</f>
        <v>0</v>
      </c>
      <c r="BP158" s="24"/>
      <c r="BQ158" s="131"/>
    </row>
    <row r="159" spans="1:69" s="132" customFormat="1" ht="12.75" customHeight="1" x14ac:dyDescent="0.25">
      <c r="A159" s="279"/>
      <c r="B159" s="19" t="s">
        <v>39</v>
      </c>
      <c r="C159" s="50">
        <v>0</v>
      </c>
      <c r="D159" s="50">
        <v>725</v>
      </c>
      <c r="E159" s="50">
        <v>725</v>
      </c>
      <c r="F159" s="50"/>
      <c r="G159" s="138">
        <f t="shared" si="819"/>
        <v>1450</v>
      </c>
      <c r="H159" s="138">
        <v>0</v>
      </c>
      <c r="I159" s="138"/>
      <c r="J159" s="138"/>
      <c r="K159" s="138"/>
      <c r="L159" s="138">
        <f t="shared" si="820"/>
        <v>0</v>
      </c>
      <c r="M159" s="138">
        <v>0</v>
      </c>
      <c r="N159" s="138"/>
      <c r="O159" s="138"/>
      <c r="P159" s="138"/>
      <c r="Q159" s="138">
        <f t="shared" si="821"/>
        <v>0</v>
      </c>
      <c r="R159" s="139">
        <v>0</v>
      </c>
      <c r="S159" s="138"/>
      <c r="T159" s="138"/>
      <c r="U159" s="138"/>
      <c r="V159" s="138">
        <f t="shared" si="822"/>
        <v>0</v>
      </c>
      <c r="W159" s="139">
        <v>0</v>
      </c>
      <c r="X159" s="138"/>
      <c r="Y159" s="138"/>
      <c r="Z159" s="138"/>
      <c r="AA159" s="138">
        <f t="shared" si="823"/>
        <v>0</v>
      </c>
      <c r="AB159" s="144">
        <v>0</v>
      </c>
      <c r="AC159" s="16">
        <v>183.5</v>
      </c>
      <c r="AD159" s="200">
        <v>183.5</v>
      </c>
      <c r="AE159" s="144"/>
      <c r="AF159" s="138">
        <f t="shared" si="824"/>
        <v>367</v>
      </c>
      <c r="AG159" s="144">
        <v>0</v>
      </c>
      <c r="AH159" s="200">
        <v>89</v>
      </c>
      <c r="AI159" s="200">
        <v>89</v>
      </c>
      <c r="AJ159" s="144"/>
      <c r="AK159" s="138">
        <f t="shared" si="825"/>
        <v>178</v>
      </c>
      <c r="AL159" s="15">
        <f t="shared" si="826"/>
        <v>0</v>
      </c>
      <c r="AM159" s="15">
        <f t="shared" si="718"/>
        <v>819.5</v>
      </c>
      <c r="AN159" s="15">
        <f t="shared" si="827"/>
        <v>819.5</v>
      </c>
      <c r="AO159" s="15">
        <f t="shared" si="828"/>
        <v>0</v>
      </c>
      <c r="AP159" s="140">
        <f t="shared" si="829"/>
        <v>1639</v>
      </c>
      <c r="AQ159" s="15"/>
      <c r="AR159" s="15">
        <v>819.5</v>
      </c>
      <c r="AS159" s="15">
        <v>819.5</v>
      </c>
      <c r="AT159" s="15"/>
      <c r="AU159" s="140">
        <f t="shared" si="830"/>
        <v>1639</v>
      </c>
      <c r="AV159" s="15"/>
      <c r="AW159" s="15">
        <v>819.5</v>
      </c>
      <c r="AX159" s="15">
        <v>819.5</v>
      </c>
      <c r="AY159" s="15"/>
      <c r="AZ159" s="140">
        <f t="shared" si="831"/>
        <v>1639</v>
      </c>
      <c r="BA159" s="15">
        <v>0</v>
      </c>
      <c r="BB159" s="15">
        <v>819.5</v>
      </c>
      <c r="BC159" s="15">
        <v>819.5</v>
      </c>
      <c r="BD159" s="15"/>
      <c r="BE159" s="140">
        <f t="shared" si="832"/>
        <v>1639</v>
      </c>
      <c r="BF159" s="15">
        <v>0</v>
      </c>
      <c r="BG159" s="15">
        <v>819.5</v>
      </c>
      <c r="BH159" s="15">
        <v>819.5</v>
      </c>
      <c r="BI159" s="15"/>
      <c r="BJ159" s="140">
        <f t="shared" si="833"/>
        <v>1639</v>
      </c>
      <c r="BK159" s="15">
        <f t="shared" si="834"/>
        <v>0</v>
      </c>
      <c r="BL159" s="15">
        <f t="shared" si="835"/>
        <v>0</v>
      </c>
      <c r="BM159" s="15">
        <f t="shared" si="836"/>
        <v>0</v>
      </c>
      <c r="BN159" s="15">
        <f t="shared" si="837"/>
        <v>0</v>
      </c>
      <c r="BO159" s="15">
        <f t="shared" ref="BO159:BO161" si="838">SUM(BK159:BN159)</f>
        <v>0</v>
      </c>
      <c r="BP159" s="24"/>
      <c r="BQ159" s="131"/>
    </row>
    <row r="160" spans="1:69" s="132" customFormat="1" ht="12.75" customHeight="1" x14ac:dyDescent="0.25">
      <c r="A160" s="279"/>
      <c r="B160" s="26" t="s">
        <v>40</v>
      </c>
      <c r="C160" s="50">
        <v>0</v>
      </c>
      <c r="D160" s="50">
        <v>0</v>
      </c>
      <c r="E160" s="50">
        <v>0</v>
      </c>
      <c r="F160" s="50"/>
      <c r="G160" s="138">
        <f t="shared" si="819"/>
        <v>0</v>
      </c>
      <c r="H160" s="138"/>
      <c r="I160" s="139">
        <v>320000</v>
      </c>
      <c r="J160" s="139">
        <v>870000</v>
      </c>
      <c r="K160" s="138"/>
      <c r="L160" s="138">
        <f t="shared" si="820"/>
        <v>1190000</v>
      </c>
      <c r="M160" s="138"/>
      <c r="N160" s="138"/>
      <c r="O160" s="138"/>
      <c r="P160" s="138"/>
      <c r="Q160" s="138">
        <f t="shared" si="821"/>
        <v>0</v>
      </c>
      <c r="R160" s="139">
        <v>16415.39</v>
      </c>
      <c r="S160" s="138"/>
      <c r="T160" s="138"/>
      <c r="U160" s="138"/>
      <c r="V160" s="138">
        <f t="shared" si="822"/>
        <v>16415.39</v>
      </c>
      <c r="W160" s="139">
        <v>16415.39</v>
      </c>
      <c r="X160" s="138"/>
      <c r="Y160" s="138"/>
      <c r="Z160" s="138"/>
      <c r="AA160" s="138">
        <f t="shared" si="823"/>
        <v>16415.39</v>
      </c>
      <c r="AB160" s="144">
        <v>274396.88</v>
      </c>
      <c r="AC160" s="200">
        <v>1257194.3600000001</v>
      </c>
      <c r="AD160" s="200">
        <v>0</v>
      </c>
      <c r="AE160" s="144"/>
      <c r="AF160" s="138">
        <f t="shared" si="824"/>
        <v>1531591.2400000002</v>
      </c>
      <c r="AG160" s="144">
        <v>0</v>
      </c>
      <c r="AH160" s="200">
        <v>628597.18000000005</v>
      </c>
      <c r="AI160" s="200">
        <v>0</v>
      </c>
      <c r="AJ160" s="144"/>
      <c r="AK160" s="138">
        <f t="shared" si="825"/>
        <v>628597.18000000005</v>
      </c>
      <c r="AL160" s="15">
        <f t="shared" si="826"/>
        <v>274396.88</v>
      </c>
      <c r="AM160" s="15">
        <f>D160+I160-N160+S160-X160+AC160-AH160</f>
        <v>948597.18</v>
      </c>
      <c r="AN160" s="15">
        <f t="shared" si="827"/>
        <v>870000</v>
      </c>
      <c r="AO160" s="15">
        <f t="shared" si="828"/>
        <v>0</v>
      </c>
      <c r="AP160" s="140">
        <f t="shared" si="829"/>
        <v>2092994.06</v>
      </c>
      <c r="AQ160" s="15">
        <v>274396.88</v>
      </c>
      <c r="AR160" s="15">
        <v>948597.18</v>
      </c>
      <c r="AS160" s="15">
        <v>870000</v>
      </c>
      <c r="AT160" s="15"/>
      <c r="AU160" s="140">
        <f t="shared" si="830"/>
        <v>2092994.06</v>
      </c>
      <c r="AV160" s="15">
        <v>274396.88</v>
      </c>
      <c r="AW160" s="15">
        <v>948597.18</v>
      </c>
      <c r="AX160" s="15">
        <v>870000</v>
      </c>
      <c r="AY160" s="15"/>
      <c r="AZ160" s="140">
        <f t="shared" si="831"/>
        <v>2092994.06</v>
      </c>
      <c r="BA160" s="15">
        <v>274396.88</v>
      </c>
      <c r="BB160" s="15">
        <v>948597.18</v>
      </c>
      <c r="BC160" s="15">
        <v>870000</v>
      </c>
      <c r="BD160" s="15"/>
      <c r="BE160" s="140">
        <f t="shared" si="832"/>
        <v>2092994.06</v>
      </c>
      <c r="BF160" s="15">
        <v>274396.88</v>
      </c>
      <c r="BG160" s="15">
        <v>948580.94</v>
      </c>
      <c r="BH160" s="15">
        <v>870000</v>
      </c>
      <c r="BI160" s="15"/>
      <c r="BJ160" s="140">
        <f t="shared" si="833"/>
        <v>2092977.8199999998</v>
      </c>
      <c r="BK160" s="15">
        <f t="shared" si="834"/>
        <v>0</v>
      </c>
      <c r="BL160" s="15">
        <f t="shared" si="835"/>
        <v>0</v>
      </c>
      <c r="BM160" s="15">
        <f t="shared" si="836"/>
        <v>0</v>
      </c>
      <c r="BN160" s="15">
        <f t="shared" si="837"/>
        <v>0</v>
      </c>
      <c r="BO160" s="15">
        <f t="shared" si="838"/>
        <v>0</v>
      </c>
      <c r="BP160" s="24"/>
      <c r="BQ160" s="131"/>
    </row>
    <row r="161" spans="1:69" s="132" customFormat="1" ht="12.75" customHeight="1" x14ac:dyDescent="0.25">
      <c r="A161" s="279"/>
      <c r="B161" s="19" t="s">
        <v>41</v>
      </c>
      <c r="C161" s="50">
        <v>7060</v>
      </c>
      <c r="D161" s="50">
        <v>0</v>
      </c>
      <c r="E161" s="50">
        <v>0</v>
      </c>
      <c r="F161" s="50"/>
      <c r="G161" s="138">
        <f t="shared" si="819"/>
        <v>7060</v>
      </c>
      <c r="H161" s="138"/>
      <c r="I161" s="139">
        <v>576317.75</v>
      </c>
      <c r="J161" s="139">
        <v>225827.63</v>
      </c>
      <c r="K161" s="138"/>
      <c r="L161" s="138">
        <f t="shared" si="820"/>
        <v>802145.38</v>
      </c>
      <c r="M161" s="138"/>
      <c r="N161" s="138"/>
      <c r="O161" s="138"/>
      <c r="P161" s="138"/>
      <c r="Q161" s="138">
        <f t="shared" si="821"/>
        <v>0</v>
      </c>
      <c r="R161" s="139">
        <v>73926.100000000006</v>
      </c>
      <c r="S161" s="138"/>
      <c r="T161" s="138"/>
      <c r="U161" s="138"/>
      <c r="V161" s="138">
        <f t="shared" si="822"/>
        <v>73926.100000000006</v>
      </c>
      <c r="W161" s="139">
        <v>73926.100000000006</v>
      </c>
      <c r="X161" s="138"/>
      <c r="Y161" s="138"/>
      <c r="Z161" s="138"/>
      <c r="AA161" s="138">
        <f t="shared" si="823"/>
        <v>73926.100000000006</v>
      </c>
      <c r="AB161" s="144">
        <v>601961.84</v>
      </c>
      <c r="AC161" s="200">
        <v>618345.77999999991</v>
      </c>
      <c r="AD161" s="200">
        <v>0</v>
      </c>
      <c r="AE161" s="144"/>
      <c r="AF161" s="138">
        <f t="shared" si="824"/>
        <v>1220307.6199999999</v>
      </c>
      <c r="AG161" s="144">
        <v>266968.37</v>
      </c>
      <c r="AH161" s="200">
        <v>351579.45999999996</v>
      </c>
      <c r="AI161" s="200">
        <v>0</v>
      </c>
      <c r="AJ161" s="144"/>
      <c r="AK161" s="138">
        <f t="shared" si="825"/>
        <v>618547.82999999996</v>
      </c>
      <c r="AL161" s="15">
        <f t="shared" si="826"/>
        <v>342053.47</v>
      </c>
      <c r="AM161" s="15">
        <f t="shared" si="718"/>
        <v>843084.06999999983</v>
      </c>
      <c r="AN161" s="15">
        <f t="shared" si="827"/>
        <v>225827.63</v>
      </c>
      <c r="AO161" s="15">
        <f t="shared" si="828"/>
        <v>0</v>
      </c>
      <c r="AP161" s="140">
        <f t="shared" si="829"/>
        <v>1410965.17</v>
      </c>
      <c r="AQ161" s="15">
        <v>342053.47</v>
      </c>
      <c r="AR161" s="15">
        <v>843084.07</v>
      </c>
      <c r="AS161" s="15">
        <v>225827.63</v>
      </c>
      <c r="AT161" s="15"/>
      <c r="AU161" s="140">
        <f t="shared" si="830"/>
        <v>1410965.17</v>
      </c>
      <c r="AV161" s="15">
        <v>342053.47</v>
      </c>
      <c r="AW161" s="15">
        <v>843084.07</v>
      </c>
      <c r="AX161" s="15">
        <v>225827.63</v>
      </c>
      <c r="AY161" s="15"/>
      <c r="AZ161" s="140">
        <f t="shared" si="831"/>
        <v>1410965.17</v>
      </c>
      <c r="BA161" s="15">
        <v>342053.47</v>
      </c>
      <c r="BB161" s="15">
        <v>791650.65</v>
      </c>
      <c r="BC161" s="15">
        <v>225827.63</v>
      </c>
      <c r="BD161" s="15"/>
      <c r="BE161" s="140">
        <f t="shared" si="832"/>
        <v>1359531.75</v>
      </c>
      <c r="BF161" s="15">
        <v>342053.47</v>
      </c>
      <c r="BG161" s="15">
        <v>791650.65</v>
      </c>
      <c r="BH161" s="15">
        <v>225827.63</v>
      </c>
      <c r="BI161" s="15"/>
      <c r="BJ161" s="140">
        <f t="shared" si="833"/>
        <v>1359531.75</v>
      </c>
      <c r="BK161" s="15">
        <f t="shared" si="834"/>
        <v>0</v>
      </c>
      <c r="BL161" s="15">
        <f t="shared" si="835"/>
        <v>0</v>
      </c>
      <c r="BM161" s="15">
        <f t="shared" si="836"/>
        <v>0</v>
      </c>
      <c r="BN161" s="15">
        <f t="shared" si="837"/>
        <v>0</v>
      </c>
      <c r="BO161" s="15">
        <f t="shared" si="838"/>
        <v>0</v>
      </c>
      <c r="BP161" s="24"/>
      <c r="BQ161" s="131"/>
    </row>
    <row r="162" spans="1:69" s="132" customFormat="1" ht="12.75" customHeight="1" thickBot="1" x14ac:dyDescent="0.3">
      <c r="A162" s="284"/>
      <c r="B162" s="29" t="s">
        <v>42</v>
      </c>
      <c r="C162" s="50">
        <v>6210519.0299999993</v>
      </c>
      <c r="D162" s="50">
        <v>11856473.994999999</v>
      </c>
      <c r="E162" s="50">
        <v>11856473.994999999</v>
      </c>
      <c r="F162" s="50"/>
      <c r="G162" s="138">
        <f t="shared" si="819"/>
        <v>29923467.019999996</v>
      </c>
      <c r="H162" s="138"/>
      <c r="I162" s="139">
        <v>3928921.43</v>
      </c>
      <c r="J162" s="139">
        <v>3570041.71</v>
      </c>
      <c r="K162" s="138"/>
      <c r="L162" s="138">
        <f t="shared" si="820"/>
        <v>7498963.1400000006</v>
      </c>
      <c r="M162" s="138"/>
      <c r="N162" s="138"/>
      <c r="O162" s="138"/>
      <c r="P162" s="138"/>
      <c r="Q162" s="138">
        <f t="shared" si="821"/>
        <v>0</v>
      </c>
      <c r="R162" s="139">
        <v>103449</v>
      </c>
      <c r="S162" s="139">
        <v>231454.05000000002</v>
      </c>
      <c r="T162" s="139">
        <v>231454.05000000002</v>
      </c>
      <c r="U162" s="138"/>
      <c r="V162" s="138">
        <f t="shared" si="822"/>
        <v>566357.10000000009</v>
      </c>
      <c r="W162" s="139">
        <v>103449</v>
      </c>
      <c r="X162" s="139">
        <v>231454.04999999967</v>
      </c>
      <c r="Y162" s="139">
        <v>231454.04999999967</v>
      </c>
      <c r="Z162" s="138"/>
      <c r="AA162" s="138">
        <f t="shared" si="823"/>
        <v>566357.09999999939</v>
      </c>
      <c r="AB162" s="144">
        <v>193802.28</v>
      </c>
      <c r="AC162" s="200">
        <v>278329.86999999976</v>
      </c>
      <c r="AD162" s="200">
        <v>232911.09999999971</v>
      </c>
      <c r="AE162" s="144"/>
      <c r="AF162" s="138">
        <f t="shared" si="824"/>
        <v>705043.24999999953</v>
      </c>
      <c r="AG162" s="144">
        <v>173370.48</v>
      </c>
      <c r="AH162" s="200">
        <v>164359.63</v>
      </c>
      <c r="AI162" s="200">
        <v>139323.29999999999</v>
      </c>
      <c r="AJ162" s="144"/>
      <c r="AK162" s="138">
        <f t="shared" si="825"/>
        <v>477053.41</v>
      </c>
      <c r="AL162" s="15">
        <f>C162+H162-M162+R162-W162+AB162-AG162</f>
        <v>6230950.8299999991</v>
      </c>
      <c r="AM162" s="15">
        <f t="shared" si="718"/>
        <v>15899365.664999999</v>
      </c>
      <c r="AN162" s="15">
        <f t="shared" si="827"/>
        <v>15520103.504999999</v>
      </c>
      <c r="AO162" s="15">
        <f t="shared" si="828"/>
        <v>0</v>
      </c>
      <c r="AP162" s="140">
        <f>SUM(AL162:AO162)</f>
        <v>37650420</v>
      </c>
      <c r="AQ162" s="15">
        <v>6230950.8300000001</v>
      </c>
      <c r="AR162" s="15">
        <v>15899365.65</v>
      </c>
      <c r="AS162" s="15">
        <v>15520103.52</v>
      </c>
      <c r="AT162" s="15"/>
      <c r="AU162" s="140">
        <f t="shared" si="830"/>
        <v>37650420</v>
      </c>
      <c r="AV162" s="15">
        <v>6230950.8300000001</v>
      </c>
      <c r="AW162" s="15">
        <v>15899365.65</v>
      </c>
      <c r="AX162" s="15">
        <v>15520103.52</v>
      </c>
      <c r="AY162" s="15"/>
      <c r="AZ162" s="140">
        <f t="shared" si="831"/>
        <v>37650420</v>
      </c>
      <c r="BA162" s="15">
        <v>3999132.93</v>
      </c>
      <c r="BB162" s="15">
        <v>11828183.529999999</v>
      </c>
      <c r="BC162" s="15">
        <v>14668081.92</v>
      </c>
      <c r="BD162" s="15"/>
      <c r="BE162" s="140">
        <f t="shared" si="832"/>
        <v>30495398.379999999</v>
      </c>
      <c r="BF162" s="15">
        <v>3961782.93</v>
      </c>
      <c r="BG162" s="15">
        <v>11828183.529999999</v>
      </c>
      <c r="BH162" s="15">
        <v>14668081.92</v>
      </c>
      <c r="BI162" s="15"/>
      <c r="BJ162" s="140">
        <f t="shared" si="833"/>
        <v>30458048.379999999</v>
      </c>
      <c r="BK162" s="15">
        <f t="shared" si="834"/>
        <v>0</v>
      </c>
      <c r="BL162" s="15">
        <v>0</v>
      </c>
      <c r="BM162" s="15">
        <v>0</v>
      </c>
      <c r="BN162" s="15">
        <f t="shared" si="837"/>
        <v>0</v>
      </c>
      <c r="BO162" s="15">
        <f>SUM(BK162:BN162)</f>
        <v>0</v>
      </c>
      <c r="BP162" s="24"/>
      <c r="BQ162" s="131"/>
    </row>
    <row r="163" spans="1:69" s="132" customFormat="1" ht="12.75" customHeight="1" thickBot="1" x14ac:dyDescent="0.3">
      <c r="A163" s="145"/>
      <c r="B163" s="146" t="s">
        <v>0</v>
      </c>
      <c r="C163" s="147">
        <f>C135+C144+C150+C153+C157</f>
        <v>6766102.6799999997</v>
      </c>
      <c r="D163" s="147">
        <f t="shared" ref="D163:F163" si="839">D135+D144+D150+D153+D157</f>
        <v>11894046.139999999</v>
      </c>
      <c r="E163" s="147">
        <f t="shared" ref="E163" si="840">E135+E144+E150+E153+E157</f>
        <v>11894046.139999999</v>
      </c>
      <c r="F163" s="147">
        <f t="shared" si="839"/>
        <v>0</v>
      </c>
      <c r="G163" s="147">
        <f>G135+G144+G150+G153+G157</f>
        <v>30554194.959999997</v>
      </c>
      <c r="H163" s="147">
        <f t="shared" ref="H163:BO163" si="841">H135+H144+H150+H153+H157</f>
        <v>0</v>
      </c>
      <c r="I163" s="147">
        <f t="shared" si="841"/>
        <v>4873230.18</v>
      </c>
      <c r="J163" s="147">
        <f t="shared" si="841"/>
        <v>4665869.34</v>
      </c>
      <c r="K163" s="147">
        <f t="shared" si="841"/>
        <v>0</v>
      </c>
      <c r="L163" s="147">
        <f t="shared" si="841"/>
        <v>9539099.5199999996</v>
      </c>
      <c r="M163" s="147">
        <f t="shared" si="841"/>
        <v>0</v>
      </c>
      <c r="N163" s="147">
        <f t="shared" si="841"/>
        <v>47991</v>
      </c>
      <c r="O163" s="147">
        <f t="shared" si="841"/>
        <v>0</v>
      </c>
      <c r="P163" s="147">
        <f t="shared" si="841"/>
        <v>0</v>
      </c>
      <c r="Q163" s="147">
        <f t="shared" si="841"/>
        <v>47991</v>
      </c>
      <c r="R163" s="147">
        <f t="shared" si="841"/>
        <v>692033.31999999983</v>
      </c>
      <c r="S163" s="147">
        <f t="shared" si="841"/>
        <v>283522.70500000002</v>
      </c>
      <c r="T163" s="147">
        <f t="shared" si="841"/>
        <v>283522.70500000002</v>
      </c>
      <c r="U163" s="147">
        <f t="shared" si="841"/>
        <v>0</v>
      </c>
      <c r="V163" s="147">
        <f t="shared" si="841"/>
        <v>1259078.73</v>
      </c>
      <c r="W163" s="147">
        <f t="shared" si="841"/>
        <v>692033.32</v>
      </c>
      <c r="X163" s="147">
        <f t="shared" si="841"/>
        <v>283522.70499999967</v>
      </c>
      <c r="Y163" s="147">
        <f t="shared" si="841"/>
        <v>283522.70499999967</v>
      </c>
      <c r="Z163" s="147">
        <f t="shared" si="841"/>
        <v>0</v>
      </c>
      <c r="AA163" s="147">
        <f t="shared" si="841"/>
        <v>1259078.7299999993</v>
      </c>
      <c r="AB163" s="147">
        <f t="shared" si="841"/>
        <v>2367000.0499999998</v>
      </c>
      <c r="AC163" s="147">
        <f t="shared" si="841"/>
        <v>2332410.44</v>
      </c>
      <c r="AD163" s="147">
        <f t="shared" si="841"/>
        <v>363460.52999999968</v>
      </c>
      <c r="AE163" s="147">
        <f t="shared" si="841"/>
        <v>0</v>
      </c>
      <c r="AF163" s="147">
        <f t="shared" si="841"/>
        <v>5062871.0199999996</v>
      </c>
      <c r="AG163" s="147">
        <f t="shared" si="841"/>
        <v>554371.80999999994</v>
      </c>
      <c r="AH163" s="147">
        <f t="shared" si="841"/>
        <v>1158218.8500000001</v>
      </c>
      <c r="AI163" s="147">
        <f t="shared" si="841"/>
        <v>153005.87999999998</v>
      </c>
      <c r="AJ163" s="147">
        <f t="shared" si="841"/>
        <v>0</v>
      </c>
      <c r="AK163" s="147">
        <f t="shared" si="841"/>
        <v>1865596.54</v>
      </c>
      <c r="AL163" s="147">
        <f t="shared" si="841"/>
        <v>8578730.9199999981</v>
      </c>
      <c r="AM163" s="147">
        <f t="shared" si="841"/>
        <v>17893476.91</v>
      </c>
      <c r="AN163" s="147">
        <f t="shared" si="841"/>
        <v>16770370.129999997</v>
      </c>
      <c r="AO163" s="147">
        <f t="shared" si="841"/>
        <v>0</v>
      </c>
      <c r="AP163" s="147">
        <f t="shared" si="841"/>
        <v>43242577.959999993</v>
      </c>
      <c r="AQ163" s="147">
        <f t="shared" si="841"/>
        <v>8578730.9199999999</v>
      </c>
      <c r="AR163" s="147">
        <f t="shared" si="841"/>
        <v>17893476.899999999</v>
      </c>
      <c r="AS163" s="147">
        <f t="shared" si="841"/>
        <v>16770370.139999999</v>
      </c>
      <c r="AT163" s="147">
        <f t="shared" si="841"/>
        <v>0</v>
      </c>
      <c r="AU163" s="147">
        <f t="shared" si="841"/>
        <v>43242577.959999993</v>
      </c>
      <c r="AV163" s="147">
        <f t="shared" si="841"/>
        <v>8578730.9199999999</v>
      </c>
      <c r="AW163" s="147">
        <f t="shared" si="841"/>
        <v>17893476.899999999</v>
      </c>
      <c r="AX163" s="147">
        <f t="shared" si="841"/>
        <v>16770370.139999999</v>
      </c>
      <c r="AY163" s="147">
        <f t="shared" si="841"/>
        <v>0</v>
      </c>
      <c r="AZ163" s="147">
        <f t="shared" si="841"/>
        <v>43242577.959999993</v>
      </c>
      <c r="BA163" s="147">
        <f t="shared" si="841"/>
        <v>5876944.7000000002</v>
      </c>
      <c r="BB163" s="147">
        <f t="shared" si="841"/>
        <v>13720536.439999999</v>
      </c>
      <c r="BC163" s="147">
        <f t="shared" si="841"/>
        <v>15916014.620000001</v>
      </c>
      <c r="BD163" s="147">
        <f t="shared" si="841"/>
        <v>0</v>
      </c>
      <c r="BE163" s="147">
        <f t="shared" si="841"/>
        <v>35513495.759999998</v>
      </c>
      <c r="BF163" s="147">
        <f t="shared" si="841"/>
        <v>5839713.8100000005</v>
      </c>
      <c r="BG163" s="147">
        <f t="shared" si="841"/>
        <v>13720520.199999999</v>
      </c>
      <c r="BH163" s="147">
        <f t="shared" si="841"/>
        <v>15916014.620000001</v>
      </c>
      <c r="BI163" s="147">
        <f t="shared" si="841"/>
        <v>0</v>
      </c>
      <c r="BJ163" s="147">
        <f t="shared" si="841"/>
        <v>35476248.629999995</v>
      </c>
      <c r="BK163" s="147">
        <f t="shared" si="841"/>
        <v>0</v>
      </c>
      <c r="BL163" s="147">
        <f t="shared" si="841"/>
        <v>0</v>
      </c>
      <c r="BM163" s="147">
        <f t="shared" si="841"/>
        <v>0</v>
      </c>
      <c r="BN163" s="147">
        <f t="shared" si="841"/>
        <v>0</v>
      </c>
      <c r="BO163" s="147">
        <f t="shared" si="841"/>
        <v>0</v>
      </c>
      <c r="BP163" s="24"/>
      <c r="BQ163" s="131"/>
    </row>
    <row r="164" spans="1:69" s="132" customFormat="1" ht="12.75" customHeight="1" x14ac:dyDescent="0.25">
      <c r="B164" s="180"/>
      <c r="C164" s="173"/>
      <c r="D164" s="240"/>
      <c r="E164" s="240"/>
      <c r="F164" s="131"/>
      <c r="G164" s="240"/>
      <c r="H164" s="240"/>
      <c r="I164" s="240"/>
      <c r="J164" s="240"/>
      <c r="K164" s="240"/>
      <c r="L164" s="240"/>
      <c r="M164" s="240"/>
      <c r="N164" s="240"/>
      <c r="O164" s="240"/>
      <c r="P164" s="240"/>
      <c r="Q164" s="240"/>
      <c r="R164" s="131"/>
      <c r="S164" s="131"/>
      <c r="T164" s="131"/>
      <c r="U164" s="240"/>
      <c r="V164" s="240"/>
      <c r="W164" s="240"/>
      <c r="X164" s="240"/>
      <c r="Y164" s="131"/>
      <c r="Z164" s="131"/>
      <c r="AA164" s="131"/>
      <c r="AB164" s="173"/>
      <c r="AC164" s="173"/>
      <c r="AD164" s="173"/>
      <c r="AE164" s="173"/>
      <c r="AF164" s="240"/>
      <c r="AG164" s="240"/>
      <c r="AH164" s="240"/>
      <c r="AI164" s="173"/>
      <c r="AJ164" s="173"/>
      <c r="AK164" s="173"/>
      <c r="AL164" s="240"/>
      <c r="AM164" s="173"/>
      <c r="AN164" s="154"/>
      <c r="AO164" s="154"/>
      <c r="AP164" s="171"/>
      <c r="AQ164" s="239"/>
      <c r="AR164" s="239"/>
      <c r="AS164" s="239"/>
      <c r="AT164" s="239"/>
      <c r="AU164" s="154"/>
      <c r="AV164" s="154"/>
      <c r="AW164" s="154"/>
      <c r="AX164" s="171"/>
      <c r="AY164" s="171"/>
      <c r="AZ164" s="239"/>
      <c r="BA164" s="239"/>
      <c r="BB164" s="239"/>
      <c r="BC164" s="171"/>
      <c r="BD164" s="171"/>
      <c r="BE164" s="239"/>
      <c r="BF164" s="239"/>
      <c r="BG164" s="239"/>
      <c r="BH164" s="239"/>
      <c r="BI164" s="174"/>
      <c r="BJ164" s="239"/>
      <c r="BK164" s="239"/>
      <c r="BL164" s="239"/>
      <c r="BM164" s="154"/>
      <c r="BN164" s="239"/>
      <c r="BO164" s="239"/>
      <c r="BP164" s="24"/>
      <c r="BQ164" s="131"/>
    </row>
    <row r="165" spans="1:69" s="132" customFormat="1" ht="12.75" customHeight="1" x14ac:dyDescent="0.25">
      <c r="B165" s="180"/>
      <c r="C165" s="173"/>
      <c r="D165" s="240"/>
      <c r="E165" s="240"/>
      <c r="F165" s="131"/>
      <c r="G165" s="240"/>
      <c r="H165" s="240"/>
      <c r="I165" s="240"/>
      <c r="J165" s="240"/>
      <c r="K165" s="240"/>
      <c r="L165" s="240"/>
      <c r="M165" s="240"/>
      <c r="N165" s="240"/>
      <c r="O165" s="240"/>
      <c r="P165" s="240"/>
      <c r="Q165" s="240"/>
      <c r="R165" s="131"/>
      <c r="S165" s="131"/>
      <c r="T165" s="131"/>
      <c r="U165" s="240"/>
      <c r="V165" s="240"/>
      <c r="W165" s="240"/>
      <c r="X165" s="240"/>
      <c r="Y165" s="131">
        <v>283522.70500000002</v>
      </c>
      <c r="Z165" s="131"/>
      <c r="AA165" s="131"/>
      <c r="AB165" s="173"/>
      <c r="AC165" s="173">
        <v>2332410.4399999995</v>
      </c>
      <c r="AD165" s="173"/>
      <c r="AE165" s="173"/>
      <c r="AF165" s="240"/>
      <c r="AG165" s="240"/>
      <c r="AH165" s="240"/>
      <c r="AI165" s="173"/>
      <c r="AJ165" s="173"/>
      <c r="AK165" s="173"/>
      <c r="AL165" s="240"/>
      <c r="AM165" s="173"/>
      <c r="AN165" s="154"/>
      <c r="AO165" s="154"/>
      <c r="AP165" s="171"/>
      <c r="AQ165" s="239"/>
      <c r="AR165" s="239"/>
      <c r="AS165" s="239"/>
      <c r="AT165" s="239"/>
      <c r="AU165" s="154"/>
      <c r="AV165" s="154"/>
      <c r="AW165" s="154"/>
      <c r="AX165" s="171"/>
      <c r="AY165" s="171"/>
      <c r="AZ165" s="239"/>
      <c r="BA165" s="239"/>
      <c r="BB165" s="239"/>
      <c r="BC165" s="171"/>
      <c r="BD165" s="171"/>
      <c r="BE165" s="239"/>
      <c r="BF165" s="239"/>
      <c r="BG165" s="239"/>
      <c r="BH165" s="239"/>
      <c r="BI165" s="174"/>
      <c r="BJ165" s="239"/>
      <c r="BK165" s="239"/>
      <c r="BL165" s="239"/>
      <c r="BM165" s="154"/>
      <c r="BN165" s="239"/>
      <c r="BO165" s="239"/>
      <c r="BP165" s="24"/>
      <c r="BQ165" s="131"/>
    </row>
    <row r="166" spans="1:69" s="132" customFormat="1" ht="12.75" customHeight="1" x14ac:dyDescent="0.25">
      <c r="B166" s="180"/>
      <c r="C166" s="173"/>
      <c r="D166" s="240"/>
      <c r="E166" s="240"/>
      <c r="F166" s="131"/>
      <c r="G166" s="240"/>
      <c r="H166" s="240"/>
      <c r="I166" s="240"/>
      <c r="J166" s="240"/>
      <c r="K166" s="240"/>
      <c r="L166" s="240"/>
      <c r="M166" s="240"/>
      <c r="N166" s="240"/>
      <c r="O166" s="240"/>
      <c r="P166" s="240"/>
      <c r="Q166" s="240"/>
      <c r="R166" s="131"/>
      <c r="S166" s="131"/>
      <c r="T166" s="131"/>
      <c r="U166" s="240"/>
      <c r="V166" s="240"/>
      <c r="W166" s="240"/>
      <c r="X166" s="240"/>
      <c r="Y166" s="131"/>
      <c r="Z166" s="131"/>
      <c r="AA166" s="131"/>
      <c r="AB166" s="173"/>
      <c r="AC166" s="173"/>
      <c r="AD166" s="173"/>
      <c r="AE166" s="173"/>
      <c r="AF166" s="240"/>
      <c r="AG166" s="240"/>
      <c r="AH166" s="240"/>
      <c r="AI166" s="173"/>
      <c r="AJ166" s="173"/>
      <c r="AK166" s="173"/>
      <c r="AL166" s="240"/>
      <c r="AM166" s="173"/>
      <c r="AN166" s="154">
        <f>SUM(AL163:AN163)</f>
        <v>43242577.959999993</v>
      </c>
      <c r="AO166" s="154"/>
      <c r="AP166" s="171">
        <v>43242577.960000001</v>
      </c>
      <c r="AQ166" s="239"/>
      <c r="AR166" s="239"/>
      <c r="AS166" s="239"/>
      <c r="AT166" s="239"/>
      <c r="AU166" s="154"/>
      <c r="AV166" s="154"/>
      <c r="AW166" s="154"/>
      <c r="AX166" s="171"/>
      <c r="AY166" s="171"/>
      <c r="AZ166" s="239"/>
      <c r="BA166" s="239"/>
      <c r="BB166" s="239"/>
      <c r="BC166" s="171"/>
      <c r="BD166" s="171"/>
      <c r="BE166" s="239"/>
      <c r="BF166" s="239"/>
      <c r="BG166" s="239"/>
      <c r="BH166" s="239"/>
      <c r="BI166" s="174"/>
      <c r="BJ166" s="239"/>
      <c r="BK166" s="239"/>
      <c r="BL166" s="239"/>
      <c r="BM166" s="154"/>
      <c r="BN166" s="239"/>
      <c r="BO166" s="239"/>
      <c r="BP166" s="24"/>
      <c r="BQ166" s="131"/>
    </row>
    <row r="167" spans="1:69" s="132" customFormat="1" ht="12.75" customHeight="1" x14ac:dyDescent="0.25">
      <c r="B167" s="180"/>
      <c r="C167" s="173"/>
      <c r="D167" s="197"/>
      <c r="E167" s="197"/>
      <c r="F167" s="131"/>
      <c r="G167" s="197"/>
      <c r="H167" s="197"/>
      <c r="I167" s="197"/>
      <c r="J167" s="197"/>
      <c r="K167" s="197"/>
      <c r="L167" s="197"/>
      <c r="M167" s="197"/>
      <c r="N167" s="197"/>
      <c r="O167" s="197"/>
      <c r="P167" s="197"/>
      <c r="Q167" s="197"/>
      <c r="R167" s="131"/>
      <c r="S167" s="131"/>
      <c r="T167" s="131"/>
      <c r="U167" s="197"/>
      <c r="V167" s="197"/>
      <c r="W167" s="197"/>
      <c r="X167" s="197"/>
      <c r="Y167" s="131">
        <f>+Y165-Y163</f>
        <v>0</v>
      </c>
      <c r="Z167" s="131"/>
      <c r="AA167" s="131"/>
      <c r="AB167" s="176"/>
      <c r="AC167" s="176">
        <f>+AC165-AC163</f>
        <v>0</v>
      </c>
      <c r="AD167" s="176"/>
      <c r="AE167" s="173"/>
      <c r="AG167" s="204"/>
      <c r="AH167" s="176"/>
      <c r="AI167" s="176"/>
      <c r="AJ167" s="173"/>
      <c r="AK167" s="173"/>
      <c r="AL167" s="197"/>
      <c r="AM167" s="173"/>
      <c r="AN167" s="154"/>
      <c r="AO167" s="154"/>
      <c r="AP167" s="171"/>
      <c r="AQ167" s="198"/>
      <c r="AR167" s="198"/>
      <c r="AS167" s="198"/>
      <c r="AT167" s="198"/>
      <c r="AU167" s="154"/>
      <c r="AV167" s="154"/>
      <c r="AW167" s="154"/>
      <c r="AX167" s="171"/>
      <c r="AY167" s="171"/>
      <c r="AZ167" s="198"/>
      <c r="BA167" s="198"/>
      <c r="BB167" s="198"/>
      <c r="BC167" s="171"/>
      <c r="BD167" s="171"/>
      <c r="BE167" s="198"/>
      <c r="BF167" s="198"/>
      <c r="BG167" s="198"/>
      <c r="BH167" s="198"/>
      <c r="BI167" s="174"/>
      <c r="BJ167" s="198"/>
      <c r="BK167" s="198"/>
      <c r="BL167" s="198"/>
      <c r="BM167" s="154"/>
      <c r="BN167" s="198"/>
      <c r="BO167" s="198"/>
      <c r="BP167" s="24"/>
      <c r="BQ167" s="131"/>
    </row>
    <row r="168" spans="1:69" s="132" customFormat="1" ht="14.25" x14ac:dyDescent="0.25">
      <c r="B168" s="175"/>
      <c r="C168" s="176"/>
      <c r="D168" s="131"/>
      <c r="E168" s="176"/>
      <c r="F168" s="176"/>
      <c r="G168" s="176"/>
      <c r="H168" s="176"/>
      <c r="I168" s="176"/>
      <c r="J168" s="176"/>
      <c r="K168" s="176"/>
      <c r="L168" s="176"/>
      <c r="M168" s="176"/>
      <c r="N168" s="176"/>
      <c r="O168" s="176"/>
      <c r="P168" s="176"/>
      <c r="Q168" s="176"/>
      <c r="R168" s="176"/>
      <c r="S168" s="176"/>
      <c r="T168" s="176"/>
      <c r="U168" s="176"/>
      <c r="V168" s="176"/>
      <c r="W168" s="176"/>
      <c r="X168" s="176"/>
      <c r="Y168" s="176"/>
      <c r="Z168" s="176"/>
      <c r="AA168" s="176"/>
      <c r="AB168" s="176"/>
      <c r="AC168" s="176"/>
      <c r="AD168" s="177"/>
      <c r="AE168" s="177"/>
      <c r="AH168" s="176"/>
      <c r="AI168" s="176"/>
      <c r="AJ168" s="176"/>
      <c r="AK168" s="176"/>
      <c r="AL168" s="176"/>
      <c r="AM168" s="176"/>
      <c r="AN168" s="178"/>
      <c r="AO168" s="154"/>
      <c r="AP168" s="155">
        <f>+AP166-AP163</f>
        <v>0</v>
      </c>
      <c r="AQ168" s="154"/>
      <c r="AR168" s="178"/>
      <c r="AS168" s="178"/>
      <c r="AT168" s="156"/>
      <c r="AU168" s="171"/>
      <c r="AV168" s="156"/>
      <c r="AW168" s="179"/>
      <c r="AX168" s="179"/>
      <c r="AY168" s="179"/>
      <c r="AZ168" s="171"/>
      <c r="BA168" s="154"/>
      <c r="BB168" s="154"/>
      <c r="BC168" s="154"/>
      <c r="BD168" s="154"/>
      <c r="BE168" s="179"/>
      <c r="BF168" s="179"/>
      <c r="BG168" s="179"/>
      <c r="BH168" s="179"/>
      <c r="BI168" s="179"/>
      <c r="BJ168" s="154"/>
      <c r="BK168" s="154"/>
      <c r="BL168" s="154"/>
      <c r="BM168" s="156"/>
      <c r="BN168" s="156"/>
      <c r="BO168" s="179"/>
      <c r="BP168" s="24"/>
      <c r="BQ168" s="131"/>
    </row>
    <row r="169" spans="1:69" s="132" customFormat="1" ht="14.25" x14ac:dyDescent="0.25">
      <c r="B169" s="175"/>
      <c r="C169" s="176"/>
      <c r="D169" s="131"/>
      <c r="E169" s="176"/>
      <c r="F169" s="176"/>
      <c r="G169" s="176"/>
      <c r="H169" s="176"/>
      <c r="I169" s="176"/>
      <c r="J169" s="176"/>
      <c r="K169" s="176"/>
      <c r="L169" s="176"/>
      <c r="M169" s="176"/>
      <c r="N169" s="176"/>
      <c r="O169" s="176"/>
      <c r="P169" s="176"/>
      <c r="Q169" s="176"/>
      <c r="R169" s="176"/>
      <c r="S169" s="176"/>
      <c r="T169" s="176"/>
      <c r="U169" s="176"/>
      <c r="V169" s="176"/>
      <c r="W169" s="176"/>
      <c r="X169" s="176"/>
      <c r="Y169" s="176"/>
      <c r="Z169" s="176"/>
      <c r="AA169" s="176"/>
      <c r="AB169" s="176"/>
      <c r="AC169" s="176"/>
      <c r="AD169" s="177"/>
      <c r="AE169" s="177"/>
      <c r="AF169" s="176"/>
      <c r="AG169" s="176"/>
      <c r="AH169" s="176"/>
      <c r="AI169" s="176"/>
      <c r="AJ169" s="176"/>
      <c r="AK169" s="176"/>
      <c r="AL169" s="176"/>
      <c r="AM169" s="176"/>
      <c r="AN169" s="178"/>
      <c r="AO169" s="154"/>
      <c r="AP169" s="155"/>
      <c r="AQ169" s="154"/>
      <c r="AR169" s="178"/>
      <c r="AS169" s="178"/>
      <c r="AT169" s="156"/>
      <c r="AU169" s="171"/>
      <c r="AV169" s="156"/>
      <c r="AW169" s="179"/>
      <c r="AX169" s="179"/>
      <c r="AY169" s="179"/>
      <c r="AZ169" s="171"/>
      <c r="BA169" s="130"/>
      <c r="BB169" s="130"/>
      <c r="BC169" s="130"/>
      <c r="BD169" s="130"/>
      <c r="BE169" s="179"/>
      <c r="BF169" s="179"/>
      <c r="BG169" s="179"/>
      <c r="BH169" s="179"/>
      <c r="BI169" s="179"/>
      <c r="BJ169" s="130"/>
      <c r="BK169" s="130"/>
      <c r="BL169" s="130"/>
      <c r="BM169" s="156"/>
      <c r="BN169" s="156"/>
      <c r="BO169" s="179"/>
      <c r="BP169" s="24"/>
      <c r="BQ169" s="131"/>
    </row>
    <row r="170" spans="1:69" s="132" customFormat="1" x14ac:dyDescent="0.25">
      <c r="B170" s="175"/>
      <c r="C170" s="176"/>
      <c r="D170" s="131"/>
      <c r="E170" s="176"/>
      <c r="F170" s="176"/>
      <c r="G170" s="176"/>
      <c r="H170" s="176"/>
      <c r="I170" s="176"/>
      <c r="J170" s="176"/>
      <c r="K170" s="176"/>
      <c r="L170" s="176"/>
      <c r="M170" s="176"/>
      <c r="N170" s="176"/>
      <c r="O170" s="176"/>
      <c r="P170" s="176"/>
      <c r="Q170" s="176"/>
      <c r="R170" s="176"/>
      <c r="S170" s="176"/>
      <c r="T170" s="176"/>
      <c r="U170" s="176"/>
      <c r="V170" s="176"/>
      <c r="W170" s="176"/>
      <c r="X170" s="176"/>
      <c r="Y170" s="176"/>
      <c r="Z170" s="176"/>
      <c r="AA170" s="176"/>
      <c r="AB170" s="176"/>
      <c r="AC170" s="176"/>
      <c r="AD170" s="177"/>
      <c r="AE170" s="177"/>
      <c r="AF170" s="176"/>
      <c r="AG170" s="176"/>
      <c r="AH170" s="176"/>
      <c r="AI170" s="176"/>
      <c r="AJ170" s="176"/>
      <c r="AK170" s="176"/>
      <c r="AL170" s="176"/>
      <c r="AM170" s="176"/>
      <c r="AN170" s="178"/>
      <c r="AO170" s="154"/>
      <c r="AP170" s="155"/>
      <c r="AQ170" s="154"/>
      <c r="AR170" s="178"/>
      <c r="AS170" s="178"/>
      <c r="AT170" s="156"/>
      <c r="AU170" s="171"/>
      <c r="AV170" s="156"/>
      <c r="AW170" s="179"/>
      <c r="AX170" s="179"/>
      <c r="AY170" s="179"/>
      <c r="AZ170" s="171"/>
      <c r="BA170" s="130"/>
      <c r="BB170" s="130"/>
      <c r="BC170" s="130"/>
      <c r="BD170" s="130"/>
      <c r="BE170" s="179"/>
      <c r="BF170" s="179"/>
      <c r="BG170" s="179"/>
      <c r="BH170" s="179"/>
      <c r="BI170" s="179"/>
      <c r="BJ170" s="130"/>
      <c r="BK170" s="130"/>
      <c r="BL170" s="130"/>
      <c r="BM170" s="156"/>
      <c r="BN170" s="156"/>
      <c r="BO170" s="179"/>
      <c r="BP170" s="131"/>
      <c r="BQ170" s="131"/>
    </row>
    <row r="171" spans="1:69" s="132" customFormat="1" ht="14.25" thickBot="1" x14ac:dyDescent="0.3">
      <c r="B171" s="175"/>
      <c r="C171" s="176"/>
      <c r="D171" s="131"/>
      <c r="E171" s="176"/>
      <c r="F171" s="176"/>
      <c r="G171" s="176"/>
      <c r="H171" s="176"/>
      <c r="I171" s="176"/>
      <c r="J171" s="176"/>
      <c r="K171" s="176"/>
      <c r="L171" s="176"/>
      <c r="M171" s="176"/>
      <c r="N171" s="176"/>
      <c r="O171" s="176"/>
      <c r="P171" s="176"/>
      <c r="Q171" s="176"/>
      <c r="R171" s="176"/>
      <c r="S171" s="176"/>
      <c r="T171" s="176"/>
      <c r="U171" s="176"/>
      <c r="V171" s="176"/>
      <c r="W171" s="176"/>
      <c r="X171" s="176"/>
      <c r="Y171" s="176"/>
      <c r="Z171" s="176"/>
      <c r="AA171" s="176"/>
      <c r="AB171" s="176"/>
      <c r="AC171" s="176"/>
      <c r="AD171" s="177"/>
      <c r="AE171" s="177"/>
      <c r="AF171" s="176"/>
      <c r="AG171" s="176"/>
      <c r="AH171" s="176"/>
      <c r="AI171" s="176"/>
      <c r="AJ171" s="176"/>
      <c r="AK171" s="176"/>
      <c r="AL171" s="176"/>
      <c r="AM171" s="176"/>
      <c r="AN171" s="178"/>
      <c r="AO171" s="154"/>
      <c r="AP171" s="155"/>
      <c r="AQ171" s="154"/>
      <c r="AR171" s="178"/>
      <c r="AS171" s="178"/>
      <c r="AT171" s="156"/>
      <c r="AU171" s="171"/>
      <c r="AV171" s="156"/>
      <c r="AW171" s="179"/>
      <c r="AX171" s="179"/>
      <c r="AY171" s="179"/>
      <c r="AZ171" s="171"/>
      <c r="BA171" s="130"/>
      <c r="BB171" s="130"/>
      <c r="BC171" s="130"/>
      <c r="BD171" s="130"/>
      <c r="BE171" s="179"/>
      <c r="BF171" s="179"/>
      <c r="BG171" s="179"/>
      <c r="BH171" s="179"/>
      <c r="BI171" s="179"/>
      <c r="BJ171" s="130"/>
      <c r="BK171" s="130"/>
      <c r="BL171" s="130"/>
      <c r="BM171" s="156"/>
      <c r="BN171" s="156"/>
      <c r="BO171" s="179"/>
      <c r="BP171" s="131"/>
      <c r="BQ171" s="131"/>
    </row>
    <row r="172" spans="1:69" s="132" customFormat="1" ht="18" thickBot="1" x14ac:dyDescent="0.3">
      <c r="A172" s="376" t="s">
        <v>54</v>
      </c>
      <c r="B172" s="304" t="s">
        <v>14</v>
      </c>
      <c r="C172" s="369" t="s">
        <v>25</v>
      </c>
      <c r="D172" s="370"/>
      <c r="E172" s="370"/>
      <c r="F172" s="370"/>
      <c r="G172" s="370"/>
      <c r="H172" s="370"/>
      <c r="I172" s="370"/>
      <c r="J172" s="370"/>
      <c r="K172" s="370"/>
      <c r="L172" s="370"/>
      <c r="M172" s="370"/>
      <c r="N172" s="370"/>
      <c r="O172" s="370"/>
      <c r="P172" s="370"/>
      <c r="Q172" s="370"/>
      <c r="R172" s="370"/>
      <c r="S172" s="370"/>
      <c r="T172" s="370"/>
      <c r="U172" s="370"/>
      <c r="V172" s="370"/>
      <c r="W172" s="370"/>
      <c r="X172" s="370"/>
      <c r="Y172" s="370"/>
      <c r="Z172" s="370"/>
      <c r="AA172" s="370"/>
      <c r="AB172" s="370"/>
      <c r="AC172" s="370"/>
      <c r="AD172" s="370"/>
      <c r="AE172" s="370"/>
      <c r="AF172" s="370"/>
      <c r="AG172" s="370"/>
      <c r="AH172" s="370"/>
      <c r="AI172" s="370"/>
      <c r="AJ172" s="370"/>
      <c r="AK172" s="370"/>
      <c r="AL172" s="370"/>
      <c r="AM172" s="370"/>
      <c r="AN172" s="370"/>
      <c r="AO172" s="370"/>
      <c r="AP172" s="370"/>
      <c r="AQ172" s="370"/>
      <c r="AR172" s="370"/>
      <c r="AS172" s="370"/>
      <c r="AT172" s="370"/>
      <c r="AU172" s="370"/>
      <c r="AV172" s="370"/>
      <c r="AW172" s="370"/>
      <c r="AX172" s="370"/>
      <c r="AY172" s="370"/>
      <c r="AZ172" s="370"/>
      <c r="BA172" s="370"/>
      <c r="BB172" s="370"/>
      <c r="BC172" s="370"/>
      <c r="BD172" s="370"/>
      <c r="BE172" s="370"/>
      <c r="BF172" s="370"/>
      <c r="BG172" s="370"/>
      <c r="BH172" s="370"/>
      <c r="BI172" s="370"/>
      <c r="BJ172" s="370"/>
      <c r="BK172" s="370"/>
      <c r="BL172" s="370"/>
      <c r="BM172" s="370"/>
      <c r="BN172" s="370"/>
      <c r="BO172" s="371"/>
      <c r="BP172" s="131"/>
      <c r="BQ172" s="131"/>
    </row>
    <row r="173" spans="1:69" s="141" customFormat="1" ht="15" thickBot="1" x14ac:dyDescent="0.3">
      <c r="A173" s="376"/>
      <c r="B173" s="304"/>
      <c r="C173" s="111"/>
      <c r="D173" s="112"/>
      <c r="E173" s="112"/>
      <c r="F173" s="112"/>
      <c r="G173" s="112"/>
      <c r="H173" s="308" t="s">
        <v>87</v>
      </c>
      <c r="I173" s="309"/>
      <c r="J173" s="309"/>
      <c r="K173" s="309"/>
      <c r="L173" s="309"/>
      <c r="M173" s="309"/>
      <c r="N173" s="309"/>
      <c r="O173" s="309"/>
      <c r="P173" s="309"/>
      <c r="Q173" s="310"/>
      <c r="R173" s="308" t="s">
        <v>48</v>
      </c>
      <c r="S173" s="309"/>
      <c r="T173" s="309"/>
      <c r="U173" s="309"/>
      <c r="V173" s="309"/>
      <c r="W173" s="309"/>
      <c r="X173" s="309"/>
      <c r="Y173" s="309"/>
      <c r="Z173" s="309"/>
      <c r="AA173" s="310"/>
      <c r="AB173" s="340" t="s">
        <v>49</v>
      </c>
      <c r="AC173" s="341"/>
      <c r="AD173" s="341"/>
      <c r="AE173" s="341"/>
      <c r="AF173" s="341"/>
      <c r="AG173" s="341"/>
      <c r="AH173" s="341"/>
      <c r="AI173" s="341"/>
      <c r="AJ173" s="341"/>
      <c r="AK173" s="342"/>
      <c r="AL173" s="112"/>
      <c r="AM173" s="112"/>
      <c r="AN173" s="112"/>
      <c r="AO173" s="112"/>
      <c r="AP173" s="112"/>
      <c r="AQ173" s="112"/>
      <c r="AR173" s="112"/>
      <c r="AS173" s="112"/>
      <c r="AT173" s="112"/>
      <c r="AU173" s="112"/>
      <c r="AV173" s="112"/>
      <c r="AW173" s="112"/>
      <c r="AX173" s="112"/>
      <c r="AY173" s="112"/>
      <c r="AZ173" s="112"/>
      <c r="BA173" s="112"/>
      <c r="BB173" s="112"/>
      <c r="BC173" s="112"/>
      <c r="BD173" s="112"/>
      <c r="BE173" s="112"/>
      <c r="BF173" s="112"/>
      <c r="BG173" s="112"/>
      <c r="BH173" s="112"/>
      <c r="BI173" s="112"/>
      <c r="BJ173" s="112"/>
      <c r="BK173" s="112"/>
      <c r="BL173" s="112"/>
      <c r="BM173" s="112"/>
      <c r="BN173" s="112"/>
      <c r="BO173" s="113"/>
      <c r="BP173" s="24"/>
      <c r="BQ173" s="24"/>
    </row>
    <row r="174" spans="1:69" s="141" customFormat="1" ht="14.25" customHeight="1" thickBot="1" x14ac:dyDescent="0.3">
      <c r="A174" s="376"/>
      <c r="B174" s="304"/>
      <c r="C174" s="334" t="s">
        <v>12</v>
      </c>
      <c r="D174" s="335"/>
      <c r="E174" s="335"/>
      <c r="F174" s="335"/>
      <c r="G174" s="336"/>
      <c r="H174" s="322" t="s">
        <v>3</v>
      </c>
      <c r="I174" s="323"/>
      <c r="J174" s="323"/>
      <c r="K174" s="323"/>
      <c r="L174" s="324"/>
      <c r="M174" s="322" t="s">
        <v>4</v>
      </c>
      <c r="N174" s="323"/>
      <c r="O174" s="323"/>
      <c r="P174" s="323"/>
      <c r="Q174" s="324"/>
      <c r="R174" s="334" t="s">
        <v>3</v>
      </c>
      <c r="S174" s="335"/>
      <c r="T174" s="335"/>
      <c r="U174" s="335"/>
      <c r="V174" s="336"/>
      <c r="W174" s="334" t="s">
        <v>4</v>
      </c>
      <c r="X174" s="335"/>
      <c r="Y174" s="335"/>
      <c r="Z174" s="335"/>
      <c r="AA174" s="336"/>
      <c r="AB174" s="334" t="s">
        <v>3</v>
      </c>
      <c r="AC174" s="335"/>
      <c r="AD174" s="335"/>
      <c r="AE174" s="335"/>
      <c r="AF174" s="336"/>
      <c r="AG174" s="346" t="s">
        <v>4</v>
      </c>
      <c r="AH174" s="347"/>
      <c r="AI174" s="347"/>
      <c r="AJ174" s="347"/>
      <c r="AK174" s="348"/>
      <c r="AL174" s="334" t="s">
        <v>23</v>
      </c>
      <c r="AM174" s="335"/>
      <c r="AN174" s="335"/>
      <c r="AO174" s="335"/>
      <c r="AP174" s="336"/>
      <c r="AQ174" s="334" t="s">
        <v>11</v>
      </c>
      <c r="AR174" s="335"/>
      <c r="AS174" s="335"/>
      <c r="AT174" s="335"/>
      <c r="AU174" s="336"/>
      <c r="AV174" s="346" t="s">
        <v>6</v>
      </c>
      <c r="AW174" s="347"/>
      <c r="AX174" s="347"/>
      <c r="AY174" s="347"/>
      <c r="AZ174" s="348"/>
      <c r="BA174" s="334" t="s">
        <v>1</v>
      </c>
      <c r="BB174" s="335"/>
      <c r="BC174" s="335"/>
      <c r="BD174" s="335"/>
      <c r="BE174" s="336"/>
      <c r="BF174" s="334" t="s">
        <v>10</v>
      </c>
      <c r="BG174" s="335"/>
      <c r="BH174" s="335"/>
      <c r="BI174" s="335"/>
      <c r="BJ174" s="336"/>
      <c r="BK174" s="334" t="s">
        <v>30</v>
      </c>
      <c r="BL174" s="335"/>
      <c r="BM174" s="335"/>
      <c r="BN174" s="335"/>
      <c r="BO174" s="336"/>
      <c r="BP174" s="24"/>
      <c r="BQ174" s="24"/>
    </row>
    <row r="175" spans="1:69" s="141" customFormat="1" ht="15" thickBot="1" x14ac:dyDescent="0.3">
      <c r="A175" s="376"/>
      <c r="B175" s="304"/>
      <c r="C175" s="337"/>
      <c r="D175" s="338"/>
      <c r="E175" s="338"/>
      <c r="F175" s="338"/>
      <c r="G175" s="339"/>
      <c r="H175" s="325"/>
      <c r="I175" s="326"/>
      <c r="J175" s="326"/>
      <c r="K175" s="326"/>
      <c r="L175" s="327"/>
      <c r="M175" s="325"/>
      <c r="N175" s="326"/>
      <c r="O175" s="326"/>
      <c r="P175" s="326"/>
      <c r="Q175" s="327"/>
      <c r="R175" s="337"/>
      <c r="S175" s="338"/>
      <c r="T175" s="338"/>
      <c r="U175" s="338"/>
      <c r="V175" s="339"/>
      <c r="W175" s="337"/>
      <c r="X175" s="338"/>
      <c r="Y175" s="338"/>
      <c r="Z175" s="338"/>
      <c r="AA175" s="339"/>
      <c r="AB175" s="337"/>
      <c r="AC175" s="338"/>
      <c r="AD175" s="338"/>
      <c r="AE175" s="338"/>
      <c r="AF175" s="339"/>
      <c r="AG175" s="349"/>
      <c r="AH175" s="350"/>
      <c r="AI175" s="350"/>
      <c r="AJ175" s="350"/>
      <c r="AK175" s="351"/>
      <c r="AL175" s="337"/>
      <c r="AM175" s="338"/>
      <c r="AN175" s="338"/>
      <c r="AO175" s="338"/>
      <c r="AP175" s="339"/>
      <c r="AQ175" s="337"/>
      <c r="AR175" s="338"/>
      <c r="AS175" s="338"/>
      <c r="AT175" s="338"/>
      <c r="AU175" s="339"/>
      <c r="AV175" s="349"/>
      <c r="AW175" s="350"/>
      <c r="AX175" s="350"/>
      <c r="AY175" s="350"/>
      <c r="AZ175" s="351"/>
      <c r="BA175" s="337"/>
      <c r="BB175" s="338"/>
      <c r="BC175" s="338"/>
      <c r="BD175" s="338"/>
      <c r="BE175" s="339"/>
      <c r="BF175" s="337"/>
      <c r="BG175" s="338"/>
      <c r="BH175" s="338"/>
      <c r="BI175" s="338"/>
      <c r="BJ175" s="339"/>
      <c r="BK175" s="337"/>
      <c r="BL175" s="338"/>
      <c r="BM175" s="338"/>
      <c r="BN175" s="338"/>
      <c r="BO175" s="339"/>
      <c r="BP175" s="24"/>
      <c r="BQ175" s="24"/>
    </row>
    <row r="176" spans="1:69" s="141" customFormat="1" ht="42.75" x14ac:dyDescent="0.25">
      <c r="A176" s="376"/>
      <c r="B176" s="368"/>
      <c r="C176" s="214" t="s">
        <v>19</v>
      </c>
      <c r="D176" s="214" t="s">
        <v>20</v>
      </c>
      <c r="E176" s="214" t="s">
        <v>21</v>
      </c>
      <c r="F176" s="214" t="s">
        <v>22</v>
      </c>
      <c r="G176" s="214" t="s">
        <v>0</v>
      </c>
      <c r="H176" s="215" t="s">
        <v>19</v>
      </c>
      <c r="I176" s="215" t="s">
        <v>20</v>
      </c>
      <c r="J176" s="215" t="s">
        <v>21</v>
      </c>
      <c r="K176" s="215" t="s">
        <v>22</v>
      </c>
      <c r="L176" s="215" t="s">
        <v>0</v>
      </c>
      <c r="M176" s="215" t="s">
        <v>19</v>
      </c>
      <c r="N176" s="215" t="s">
        <v>20</v>
      </c>
      <c r="O176" s="215" t="s">
        <v>21</v>
      </c>
      <c r="P176" s="215" t="s">
        <v>22</v>
      </c>
      <c r="Q176" s="215" t="s">
        <v>0</v>
      </c>
      <c r="R176" s="214" t="s">
        <v>19</v>
      </c>
      <c r="S176" s="214" t="s">
        <v>20</v>
      </c>
      <c r="T176" s="214" t="s">
        <v>21</v>
      </c>
      <c r="U176" s="214" t="s">
        <v>22</v>
      </c>
      <c r="V176" s="214" t="s">
        <v>0</v>
      </c>
      <c r="W176" s="214" t="s">
        <v>19</v>
      </c>
      <c r="X176" s="214" t="s">
        <v>20</v>
      </c>
      <c r="Y176" s="214" t="s">
        <v>21</v>
      </c>
      <c r="Z176" s="214" t="s">
        <v>22</v>
      </c>
      <c r="AA176" s="214" t="s">
        <v>0</v>
      </c>
      <c r="AB176" s="214" t="s">
        <v>19</v>
      </c>
      <c r="AC176" s="214" t="s">
        <v>20</v>
      </c>
      <c r="AD176" s="214" t="s">
        <v>21</v>
      </c>
      <c r="AE176" s="214" t="s">
        <v>22</v>
      </c>
      <c r="AF176" s="214" t="s">
        <v>0</v>
      </c>
      <c r="AG176" s="214" t="s">
        <v>19</v>
      </c>
      <c r="AH176" s="214" t="s">
        <v>20</v>
      </c>
      <c r="AI176" s="214" t="s">
        <v>21</v>
      </c>
      <c r="AJ176" s="214" t="s">
        <v>22</v>
      </c>
      <c r="AK176" s="214" t="s">
        <v>0</v>
      </c>
      <c r="AL176" s="214" t="s">
        <v>19</v>
      </c>
      <c r="AM176" s="214" t="s">
        <v>20</v>
      </c>
      <c r="AN176" s="214" t="s">
        <v>21</v>
      </c>
      <c r="AO176" s="214" t="s">
        <v>22</v>
      </c>
      <c r="AP176" s="214" t="s">
        <v>0</v>
      </c>
      <c r="AQ176" s="214" t="s">
        <v>19</v>
      </c>
      <c r="AR176" s="214" t="s">
        <v>20</v>
      </c>
      <c r="AS176" s="214" t="s">
        <v>21</v>
      </c>
      <c r="AT176" s="214" t="s">
        <v>22</v>
      </c>
      <c r="AU176" s="214" t="s">
        <v>0</v>
      </c>
      <c r="AV176" s="214" t="s">
        <v>19</v>
      </c>
      <c r="AW176" s="214" t="s">
        <v>20</v>
      </c>
      <c r="AX176" s="214" t="s">
        <v>21</v>
      </c>
      <c r="AY176" s="214" t="s">
        <v>22</v>
      </c>
      <c r="AZ176" s="214" t="s">
        <v>0</v>
      </c>
      <c r="BA176" s="214" t="s">
        <v>19</v>
      </c>
      <c r="BB176" s="214" t="s">
        <v>20</v>
      </c>
      <c r="BC176" s="214" t="s">
        <v>21</v>
      </c>
      <c r="BD176" s="214" t="s">
        <v>22</v>
      </c>
      <c r="BE176" s="214" t="s">
        <v>0</v>
      </c>
      <c r="BF176" s="214" t="s">
        <v>19</v>
      </c>
      <c r="BG176" s="214" t="s">
        <v>20</v>
      </c>
      <c r="BH176" s="214" t="s">
        <v>21</v>
      </c>
      <c r="BI176" s="214" t="s">
        <v>22</v>
      </c>
      <c r="BJ176" s="214" t="s">
        <v>0</v>
      </c>
      <c r="BK176" s="214" t="s">
        <v>19</v>
      </c>
      <c r="BL176" s="214" t="s">
        <v>20</v>
      </c>
      <c r="BM176" s="214" t="s">
        <v>21</v>
      </c>
      <c r="BN176" s="214" t="s">
        <v>22</v>
      </c>
      <c r="BO176" s="214" t="s">
        <v>0</v>
      </c>
      <c r="BP176" s="24"/>
      <c r="BQ176" s="24"/>
    </row>
    <row r="177" spans="1:70" s="141" customFormat="1" ht="15" customHeight="1" x14ac:dyDescent="0.25">
      <c r="A177" s="277" t="s">
        <v>89</v>
      </c>
      <c r="B177" s="216"/>
      <c r="C177" s="216">
        <f>SUM(C178:C185)</f>
        <v>4119600</v>
      </c>
      <c r="D177" s="216">
        <f t="shared" ref="D177:AA177" si="842">SUM(D178:D185)</f>
        <v>0</v>
      </c>
      <c r="E177" s="216">
        <f t="shared" si="842"/>
        <v>0</v>
      </c>
      <c r="F177" s="216">
        <f t="shared" si="842"/>
        <v>0</v>
      </c>
      <c r="G177" s="216">
        <f t="shared" si="842"/>
        <v>3712159.99</v>
      </c>
      <c r="H177" s="216">
        <f t="shared" si="842"/>
        <v>0</v>
      </c>
      <c r="I177" s="216">
        <f t="shared" si="842"/>
        <v>111526</v>
      </c>
      <c r="J177" s="216">
        <f t="shared" si="842"/>
        <v>0</v>
      </c>
      <c r="K177" s="216">
        <f t="shared" si="842"/>
        <v>0</v>
      </c>
      <c r="L177" s="216">
        <f t="shared" si="842"/>
        <v>111526</v>
      </c>
      <c r="M177" s="216">
        <f t="shared" si="842"/>
        <v>0</v>
      </c>
      <c r="N177" s="216">
        <f t="shared" si="842"/>
        <v>55763</v>
      </c>
      <c r="O177" s="216">
        <f t="shared" si="842"/>
        <v>0</v>
      </c>
      <c r="P177" s="216">
        <f t="shared" si="842"/>
        <v>0</v>
      </c>
      <c r="Q177" s="216">
        <f t="shared" si="842"/>
        <v>55763</v>
      </c>
      <c r="R177" s="216">
        <f t="shared" si="842"/>
        <v>337175.72</v>
      </c>
      <c r="S177" s="216">
        <f t="shared" si="842"/>
        <v>0</v>
      </c>
      <c r="T177" s="216">
        <f t="shared" si="842"/>
        <v>0</v>
      </c>
      <c r="U177" s="216">
        <f t="shared" si="842"/>
        <v>0</v>
      </c>
      <c r="V177" s="216">
        <f t="shared" si="842"/>
        <v>337175.72</v>
      </c>
      <c r="W177" s="216">
        <f t="shared" si="842"/>
        <v>337175.72</v>
      </c>
      <c r="X177" s="216">
        <f t="shared" si="842"/>
        <v>0</v>
      </c>
      <c r="Y177" s="216">
        <f t="shared" si="842"/>
        <v>0</v>
      </c>
      <c r="Z177" s="216">
        <f t="shared" si="842"/>
        <v>0</v>
      </c>
      <c r="AA177" s="216">
        <f t="shared" si="842"/>
        <v>337175.72</v>
      </c>
      <c r="AB177" s="216">
        <f>SUM(AB178:AB185)</f>
        <v>1621264.43</v>
      </c>
      <c r="AC177" s="216">
        <f t="shared" ref="AC177:BO177" si="843">SUM(AC178:AC185)</f>
        <v>126526</v>
      </c>
      <c r="AD177" s="209">
        <f t="shared" si="843"/>
        <v>0</v>
      </c>
      <c r="AE177" s="209">
        <f t="shared" si="843"/>
        <v>0</v>
      </c>
      <c r="AF177" s="209">
        <f t="shared" si="843"/>
        <v>1747790.43</v>
      </c>
      <c r="AG177" s="209">
        <f t="shared" si="843"/>
        <v>1621264.43</v>
      </c>
      <c r="AH177" s="209">
        <f t="shared" si="843"/>
        <v>126526</v>
      </c>
      <c r="AI177" s="209">
        <f t="shared" si="843"/>
        <v>0</v>
      </c>
      <c r="AJ177" s="209">
        <f t="shared" si="843"/>
        <v>0</v>
      </c>
      <c r="AK177" s="209">
        <f t="shared" si="843"/>
        <v>1747790.43</v>
      </c>
      <c r="AL177" s="209">
        <f>SUM(AL178:AL185)</f>
        <v>4119600</v>
      </c>
      <c r="AM177" s="209">
        <f t="shared" ref="AM177:AO177" si="844">SUM(AM178:AM185)</f>
        <v>55763</v>
      </c>
      <c r="AN177" s="209">
        <f t="shared" si="844"/>
        <v>0</v>
      </c>
      <c r="AO177" s="209">
        <f t="shared" si="844"/>
        <v>0</v>
      </c>
      <c r="AP177" s="209">
        <f>SUM(AP178:AP185)</f>
        <v>4175363</v>
      </c>
      <c r="AQ177" s="209">
        <f t="shared" si="843"/>
        <v>4119600</v>
      </c>
      <c r="AR177" s="209">
        <f t="shared" si="843"/>
        <v>55763</v>
      </c>
      <c r="AS177" s="209">
        <f t="shared" si="843"/>
        <v>0</v>
      </c>
      <c r="AT177" s="209">
        <f t="shared" si="843"/>
        <v>0</v>
      </c>
      <c r="AU177" s="209">
        <f t="shared" si="843"/>
        <v>4175363</v>
      </c>
      <c r="AV177" s="209">
        <f t="shared" si="843"/>
        <v>4119600</v>
      </c>
      <c r="AW177" s="209">
        <f t="shared" si="843"/>
        <v>55763</v>
      </c>
      <c r="AX177" s="209">
        <f t="shared" si="843"/>
        <v>0</v>
      </c>
      <c r="AY177" s="209">
        <f t="shared" si="843"/>
        <v>0</v>
      </c>
      <c r="AZ177" s="209">
        <f t="shared" si="843"/>
        <v>4175363</v>
      </c>
      <c r="BA177" s="209">
        <f t="shared" si="843"/>
        <v>3654588.68</v>
      </c>
      <c r="BB177" s="209">
        <f t="shared" si="843"/>
        <v>7772</v>
      </c>
      <c r="BC177" s="209">
        <f t="shared" si="843"/>
        <v>0</v>
      </c>
      <c r="BD177" s="209">
        <f t="shared" si="843"/>
        <v>0</v>
      </c>
      <c r="BE177" s="209">
        <f t="shared" si="843"/>
        <v>3662360.68</v>
      </c>
      <c r="BF177" s="209">
        <f t="shared" si="843"/>
        <v>3654588.68</v>
      </c>
      <c r="BG177" s="209">
        <f t="shared" si="843"/>
        <v>7772</v>
      </c>
      <c r="BH177" s="209">
        <f t="shared" si="843"/>
        <v>0</v>
      </c>
      <c r="BI177" s="209">
        <f t="shared" si="843"/>
        <v>0</v>
      </c>
      <c r="BJ177" s="209">
        <f t="shared" si="843"/>
        <v>3662360.68</v>
      </c>
      <c r="BK177" s="209">
        <f t="shared" si="843"/>
        <v>0</v>
      </c>
      <c r="BL177" s="209">
        <f t="shared" si="843"/>
        <v>0</v>
      </c>
      <c r="BM177" s="209">
        <f t="shared" si="843"/>
        <v>0</v>
      </c>
      <c r="BN177" s="209">
        <f t="shared" si="843"/>
        <v>0</v>
      </c>
      <c r="BO177" s="209">
        <f t="shared" si="843"/>
        <v>0</v>
      </c>
      <c r="BP177" s="24"/>
      <c r="BQ177" s="24"/>
    </row>
    <row r="178" spans="1:70" s="141" customFormat="1" ht="14.25" x14ac:dyDescent="0.25">
      <c r="A178" s="278"/>
      <c r="B178" s="48" t="s">
        <v>31</v>
      </c>
      <c r="C178" s="217">
        <f>C16+C52+C95+C136</f>
        <v>60000</v>
      </c>
      <c r="D178" s="217">
        <f>D16+D52+D95+D136</f>
        <v>0</v>
      </c>
      <c r="E178" s="217">
        <f>E16+E52+E95+E136</f>
        <v>0</v>
      </c>
      <c r="F178" s="217">
        <f>F16+F52+F95+F136</f>
        <v>0</v>
      </c>
      <c r="G178" s="217">
        <f>G16+G52+G95</f>
        <v>60000</v>
      </c>
      <c r="H178" s="217">
        <f t="shared" ref="H178:R178" si="845">+H16+H52+H95+H136</f>
        <v>0</v>
      </c>
      <c r="I178" s="217">
        <f t="shared" si="845"/>
        <v>0</v>
      </c>
      <c r="J178" s="217">
        <f t="shared" si="845"/>
        <v>0</v>
      </c>
      <c r="K178" s="217">
        <f t="shared" si="845"/>
        <v>0</v>
      </c>
      <c r="L178" s="217">
        <f t="shared" si="845"/>
        <v>0</v>
      </c>
      <c r="M178" s="217">
        <f t="shared" si="845"/>
        <v>0</v>
      </c>
      <c r="N178" s="217">
        <f t="shared" si="845"/>
        <v>0</v>
      </c>
      <c r="O178" s="217">
        <f t="shared" si="845"/>
        <v>0</v>
      </c>
      <c r="P178" s="217">
        <f t="shared" si="845"/>
        <v>0</v>
      </c>
      <c r="Q178" s="217">
        <f t="shared" si="845"/>
        <v>0</v>
      </c>
      <c r="R178" s="217">
        <f t="shared" si="845"/>
        <v>226</v>
      </c>
      <c r="S178" s="217">
        <f t="shared" ref="S178:BO178" si="846">+S16+S52+S95+S136</f>
        <v>0</v>
      </c>
      <c r="T178" s="217">
        <f t="shared" si="846"/>
        <v>0</v>
      </c>
      <c r="U178" s="217">
        <f t="shared" si="846"/>
        <v>0</v>
      </c>
      <c r="V178" s="217">
        <f t="shared" si="846"/>
        <v>226</v>
      </c>
      <c r="W178" s="217">
        <f t="shared" si="846"/>
        <v>226</v>
      </c>
      <c r="X178" s="217">
        <f t="shared" si="846"/>
        <v>0</v>
      </c>
      <c r="Y178" s="217">
        <f t="shared" si="846"/>
        <v>0</v>
      </c>
      <c r="Z178" s="217">
        <f t="shared" si="846"/>
        <v>0</v>
      </c>
      <c r="AA178" s="217">
        <f t="shared" si="846"/>
        <v>226</v>
      </c>
      <c r="AB178" s="217">
        <f t="shared" si="846"/>
        <v>362.43</v>
      </c>
      <c r="AC178" s="217">
        <f t="shared" si="846"/>
        <v>0</v>
      </c>
      <c r="AD178" s="217">
        <f t="shared" si="846"/>
        <v>0</v>
      </c>
      <c r="AE178" s="217">
        <f t="shared" si="846"/>
        <v>0</v>
      </c>
      <c r="AF178" s="217">
        <f t="shared" si="846"/>
        <v>362.43</v>
      </c>
      <c r="AG178" s="217">
        <f t="shared" si="846"/>
        <v>362.43</v>
      </c>
      <c r="AH178" s="217">
        <f t="shared" si="846"/>
        <v>0</v>
      </c>
      <c r="AI178" s="217">
        <f t="shared" si="846"/>
        <v>0</v>
      </c>
      <c r="AJ178" s="217">
        <f t="shared" si="846"/>
        <v>0</v>
      </c>
      <c r="AK178" s="217">
        <f t="shared" si="846"/>
        <v>362.43</v>
      </c>
      <c r="AL178" s="217">
        <f t="shared" si="846"/>
        <v>60000</v>
      </c>
      <c r="AM178" s="217">
        <f t="shared" si="846"/>
        <v>0</v>
      </c>
      <c r="AN178" s="217">
        <f t="shared" si="846"/>
        <v>0</v>
      </c>
      <c r="AO178" s="217">
        <f t="shared" si="846"/>
        <v>0</v>
      </c>
      <c r="AP178" s="217">
        <f t="shared" si="846"/>
        <v>60000</v>
      </c>
      <c r="AQ178" s="217">
        <f t="shared" si="846"/>
        <v>60000</v>
      </c>
      <c r="AR178" s="217">
        <f t="shared" si="846"/>
        <v>0</v>
      </c>
      <c r="AS178" s="217">
        <f t="shared" si="846"/>
        <v>0</v>
      </c>
      <c r="AT178" s="217">
        <f t="shared" si="846"/>
        <v>0</v>
      </c>
      <c r="AU178" s="217">
        <f t="shared" si="846"/>
        <v>60000</v>
      </c>
      <c r="AV178" s="217">
        <f t="shared" si="846"/>
        <v>60000</v>
      </c>
      <c r="AW178" s="217">
        <f t="shared" si="846"/>
        <v>0</v>
      </c>
      <c r="AX178" s="217">
        <f t="shared" si="846"/>
        <v>0</v>
      </c>
      <c r="AY178" s="217">
        <f t="shared" si="846"/>
        <v>0</v>
      </c>
      <c r="AZ178" s="217">
        <f t="shared" si="846"/>
        <v>60000</v>
      </c>
      <c r="BA178" s="217">
        <f t="shared" si="846"/>
        <v>60000</v>
      </c>
      <c r="BB178" s="217">
        <f t="shared" si="846"/>
        <v>0</v>
      </c>
      <c r="BC178" s="217">
        <f t="shared" si="846"/>
        <v>0</v>
      </c>
      <c r="BD178" s="217">
        <f t="shared" si="846"/>
        <v>0</v>
      </c>
      <c r="BE178" s="217">
        <f t="shared" si="846"/>
        <v>60000</v>
      </c>
      <c r="BF178" s="217">
        <f t="shared" si="846"/>
        <v>60000</v>
      </c>
      <c r="BG178" s="217">
        <f t="shared" si="846"/>
        <v>0</v>
      </c>
      <c r="BH178" s="217">
        <f t="shared" si="846"/>
        <v>0</v>
      </c>
      <c r="BI178" s="217">
        <f t="shared" si="846"/>
        <v>0</v>
      </c>
      <c r="BJ178" s="217">
        <f t="shared" si="846"/>
        <v>60000</v>
      </c>
      <c r="BK178" s="217">
        <f t="shared" si="846"/>
        <v>0</v>
      </c>
      <c r="BL178" s="217">
        <f t="shared" si="846"/>
        <v>0</v>
      </c>
      <c r="BM178" s="217">
        <f t="shared" si="846"/>
        <v>0</v>
      </c>
      <c r="BN178" s="217">
        <f t="shared" si="846"/>
        <v>0</v>
      </c>
      <c r="BO178" s="217">
        <f t="shared" si="846"/>
        <v>0</v>
      </c>
      <c r="BP178" s="24"/>
      <c r="BQ178" s="24"/>
      <c r="BR178" s="181"/>
    </row>
    <row r="179" spans="1:70" s="141" customFormat="1" ht="14.25" x14ac:dyDescent="0.25">
      <c r="A179" s="279"/>
      <c r="B179" s="19" t="s">
        <v>32</v>
      </c>
      <c r="C179" s="217">
        <f t="shared" ref="C179:F179" si="847">C17+C53+C96+C137</f>
        <v>90000</v>
      </c>
      <c r="D179" s="217">
        <f t="shared" si="847"/>
        <v>0</v>
      </c>
      <c r="E179" s="217">
        <f t="shared" si="847"/>
        <v>0</v>
      </c>
      <c r="F179" s="217">
        <f t="shared" si="847"/>
        <v>0</v>
      </c>
      <c r="G179" s="217">
        <f t="shared" ref="G179:G204" si="848">G17+G53+G96</f>
        <v>90000</v>
      </c>
      <c r="H179" s="217">
        <f t="shared" ref="H179:BO179" si="849">+H17+H53+H96+H137</f>
        <v>0</v>
      </c>
      <c r="I179" s="217">
        <f t="shared" si="849"/>
        <v>0</v>
      </c>
      <c r="J179" s="217">
        <f t="shared" si="849"/>
        <v>0</v>
      </c>
      <c r="K179" s="217">
        <f t="shared" si="849"/>
        <v>0</v>
      </c>
      <c r="L179" s="217">
        <f t="shared" si="849"/>
        <v>0</v>
      </c>
      <c r="M179" s="217">
        <f t="shared" si="849"/>
        <v>0</v>
      </c>
      <c r="N179" s="217">
        <f t="shared" si="849"/>
        <v>0</v>
      </c>
      <c r="O179" s="217">
        <f t="shared" si="849"/>
        <v>0</v>
      </c>
      <c r="P179" s="217">
        <f t="shared" si="849"/>
        <v>0</v>
      </c>
      <c r="Q179" s="217">
        <f t="shared" si="849"/>
        <v>0</v>
      </c>
      <c r="R179" s="217">
        <f t="shared" si="849"/>
        <v>12047.65</v>
      </c>
      <c r="S179" s="217">
        <f t="shared" si="849"/>
        <v>0</v>
      </c>
      <c r="T179" s="217">
        <f t="shared" si="849"/>
        <v>0</v>
      </c>
      <c r="U179" s="217">
        <f t="shared" si="849"/>
        <v>0</v>
      </c>
      <c r="V179" s="217">
        <f t="shared" si="849"/>
        <v>12047.65</v>
      </c>
      <c r="W179" s="217">
        <f t="shared" si="849"/>
        <v>12047.65</v>
      </c>
      <c r="X179" s="217">
        <f t="shared" si="849"/>
        <v>0</v>
      </c>
      <c r="Y179" s="217">
        <f t="shared" si="849"/>
        <v>0</v>
      </c>
      <c r="Z179" s="217">
        <f t="shared" si="849"/>
        <v>0</v>
      </c>
      <c r="AA179" s="217">
        <f t="shared" si="849"/>
        <v>12047.65</v>
      </c>
      <c r="AB179" s="217">
        <f t="shared" si="849"/>
        <v>57792.83</v>
      </c>
      <c r="AC179" s="217">
        <f t="shared" si="849"/>
        <v>0</v>
      </c>
      <c r="AD179" s="217">
        <f t="shared" si="849"/>
        <v>0</v>
      </c>
      <c r="AE179" s="217">
        <f t="shared" si="849"/>
        <v>0</v>
      </c>
      <c r="AF179" s="217">
        <f t="shared" si="849"/>
        <v>57792.83</v>
      </c>
      <c r="AG179" s="217">
        <f t="shared" si="849"/>
        <v>57792.83</v>
      </c>
      <c r="AH179" s="217">
        <f t="shared" si="849"/>
        <v>0</v>
      </c>
      <c r="AI179" s="217">
        <f t="shared" si="849"/>
        <v>0</v>
      </c>
      <c r="AJ179" s="217">
        <f t="shared" si="849"/>
        <v>0</v>
      </c>
      <c r="AK179" s="217">
        <f t="shared" si="849"/>
        <v>57792.83</v>
      </c>
      <c r="AL179" s="217">
        <f t="shared" si="849"/>
        <v>90000</v>
      </c>
      <c r="AM179" s="217">
        <f t="shared" si="849"/>
        <v>0</v>
      </c>
      <c r="AN179" s="217">
        <f t="shared" si="849"/>
        <v>0</v>
      </c>
      <c r="AO179" s="217">
        <f t="shared" si="849"/>
        <v>0</v>
      </c>
      <c r="AP179" s="217">
        <f t="shared" si="849"/>
        <v>90000</v>
      </c>
      <c r="AQ179" s="217">
        <f t="shared" si="849"/>
        <v>90000</v>
      </c>
      <c r="AR179" s="217">
        <f t="shared" si="849"/>
        <v>0</v>
      </c>
      <c r="AS179" s="217">
        <f t="shared" si="849"/>
        <v>0</v>
      </c>
      <c r="AT179" s="217">
        <f t="shared" si="849"/>
        <v>0</v>
      </c>
      <c r="AU179" s="217">
        <f t="shared" si="849"/>
        <v>90000</v>
      </c>
      <c r="AV179" s="217">
        <f t="shared" si="849"/>
        <v>90000</v>
      </c>
      <c r="AW179" s="217">
        <f t="shared" si="849"/>
        <v>0</v>
      </c>
      <c r="AX179" s="217">
        <f t="shared" si="849"/>
        <v>0</v>
      </c>
      <c r="AY179" s="217">
        <f t="shared" si="849"/>
        <v>0</v>
      </c>
      <c r="AZ179" s="217">
        <f t="shared" si="849"/>
        <v>90000</v>
      </c>
      <c r="BA179" s="217">
        <f t="shared" si="849"/>
        <v>78609.38</v>
      </c>
      <c r="BB179" s="217">
        <f t="shared" si="849"/>
        <v>0</v>
      </c>
      <c r="BC179" s="217">
        <f t="shared" si="849"/>
        <v>0</v>
      </c>
      <c r="BD179" s="217">
        <f t="shared" si="849"/>
        <v>0</v>
      </c>
      <c r="BE179" s="217">
        <f t="shared" si="849"/>
        <v>78609.38</v>
      </c>
      <c r="BF179" s="217">
        <f t="shared" si="849"/>
        <v>78609.38</v>
      </c>
      <c r="BG179" s="217">
        <f t="shared" si="849"/>
        <v>0</v>
      </c>
      <c r="BH179" s="217">
        <f t="shared" si="849"/>
        <v>0</v>
      </c>
      <c r="BI179" s="217">
        <f t="shared" si="849"/>
        <v>0</v>
      </c>
      <c r="BJ179" s="217">
        <f t="shared" si="849"/>
        <v>78609.38</v>
      </c>
      <c r="BK179" s="217">
        <f t="shared" si="849"/>
        <v>0</v>
      </c>
      <c r="BL179" s="217">
        <f t="shared" si="849"/>
        <v>0</v>
      </c>
      <c r="BM179" s="217">
        <f t="shared" si="849"/>
        <v>0</v>
      </c>
      <c r="BN179" s="217">
        <f t="shared" si="849"/>
        <v>0</v>
      </c>
      <c r="BO179" s="217">
        <f t="shared" si="849"/>
        <v>0</v>
      </c>
      <c r="BP179" s="24"/>
      <c r="BQ179" s="24"/>
      <c r="BR179" s="181"/>
    </row>
    <row r="180" spans="1:70" s="141" customFormat="1" ht="28.5" x14ac:dyDescent="0.25">
      <c r="A180" s="279"/>
      <c r="B180" s="19" t="s">
        <v>44</v>
      </c>
      <c r="C180" s="217">
        <f t="shared" ref="C180:F180" si="850">C18+C54+C97+C138</f>
        <v>1650000.0000000002</v>
      </c>
      <c r="D180" s="217">
        <f t="shared" si="850"/>
        <v>0</v>
      </c>
      <c r="E180" s="217">
        <f t="shared" si="850"/>
        <v>0</v>
      </c>
      <c r="F180" s="217">
        <f t="shared" si="850"/>
        <v>0</v>
      </c>
      <c r="G180" s="217">
        <f t="shared" si="848"/>
        <v>1649686.0000000002</v>
      </c>
      <c r="H180" s="217">
        <f t="shared" ref="H180:BO180" si="851">+H18+H54+H97+H138</f>
        <v>0</v>
      </c>
      <c r="I180" s="217">
        <f t="shared" si="851"/>
        <v>0</v>
      </c>
      <c r="J180" s="217">
        <f t="shared" si="851"/>
        <v>0</v>
      </c>
      <c r="K180" s="217">
        <f t="shared" si="851"/>
        <v>0</v>
      </c>
      <c r="L180" s="217">
        <f t="shared" si="851"/>
        <v>0</v>
      </c>
      <c r="M180" s="217">
        <f t="shared" si="851"/>
        <v>0</v>
      </c>
      <c r="N180" s="217">
        <f t="shared" si="851"/>
        <v>0</v>
      </c>
      <c r="O180" s="217">
        <f t="shared" si="851"/>
        <v>0</v>
      </c>
      <c r="P180" s="217">
        <f t="shared" si="851"/>
        <v>0</v>
      </c>
      <c r="Q180" s="217">
        <f t="shared" si="851"/>
        <v>0</v>
      </c>
      <c r="R180" s="217">
        <f t="shared" si="851"/>
        <v>246112.31</v>
      </c>
      <c r="S180" s="217">
        <f t="shared" si="851"/>
        <v>0</v>
      </c>
      <c r="T180" s="217">
        <f t="shared" si="851"/>
        <v>0</v>
      </c>
      <c r="U180" s="217">
        <f t="shared" si="851"/>
        <v>0</v>
      </c>
      <c r="V180" s="217">
        <f t="shared" si="851"/>
        <v>246112.31</v>
      </c>
      <c r="W180" s="217">
        <f t="shared" si="851"/>
        <v>246112.31</v>
      </c>
      <c r="X180" s="217">
        <f t="shared" si="851"/>
        <v>0</v>
      </c>
      <c r="Y180" s="217">
        <f t="shared" si="851"/>
        <v>0</v>
      </c>
      <c r="Z180" s="217">
        <f t="shared" si="851"/>
        <v>0</v>
      </c>
      <c r="AA180" s="217">
        <f t="shared" si="851"/>
        <v>246112.31</v>
      </c>
      <c r="AB180" s="217">
        <f t="shared" si="851"/>
        <v>850785.28000000003</v>
      </c>
      <c r="AC180" s="217">
        <f t="shared" si="851"/>
        <v>0</v>
      </c>
      <c r="AD180" s="217">
        <f t="shared" si="851"/>
        <v>0</v>
      </c>
      <c r="AE180" s="217">
        <f t="shared" si="851"/>
        <v>0</v>
      </c>
      <c r="AF180" s="217">
        <f t="shared" si="851"/>
        <v>850785.28000000003</v>
      </c>
      <c r="AG180" s="217">
        <f t="shared" si="851"/>
        <v>850785.27999999991</v>
      </c>
      <c r="AH180" s="217">
        <f t="shared" si="851"/>
        <v>0</v>
      </c>
      <c r="AI180" s="217">
        <f t="shared" si="851"/>
        <v>0</v>
      </c>
      <c r="AJ180" s="217">
        <f t="shared" si="851"/>
        <v>0</v>
      </c>
      <c r="AK180" s="217">
        <f t="shared" si="851"/>
        <v>850785.27999999991</v>
      </c>
      <c r="AL180" s="217">
        <f t="shared" si="851"/>
        <v>1650000</v>
      </c>
      <c r="AM180" s="217">
        <f t="shared" si="851"/>
        <v>0</v>
      </c>
      <c r="AN180" s="217">
        <f t="shared" si="851"/>
        <v>0</v>
      </c>
      <c r="AO180" s="217">
        <f t="shared" si="851"/>
        <v>0</v>
      </c>
      <c r="AP180" s="217">
        <f t="shared" si="851"/>
        <v>1650000</v>
      </c>
      <c r="AQ180" s="217">
        <f t="shared" si="851"/>
        <v>1650000</v>
      </c>
      <c r="AR180" s="217">
        <f t="shared" si="851"/>
        <v>0</v>
      </c>
      <c r="AS180" s="217">
        <f t="shared" si="851"/>
        <v>0</v>
      </c>
      <c r="AT180" s="217">
        <f t="shared" si="851"/>
        <v>0</v>
      </c>
      <c r="AU180" s="217">
        <f t="shared" si="851"/>
        <v>1650000</v>
      </c>
      <c r="AV180" s="217">
        <f t="shared" si="851"/>
        <v>1650000</v>
      </c>
      <c r="AW180" s="217">
        <f t="shared" si="851"/>
        <v>0</v>
      </c>
      <c r="AX180" s="217">
        <f t="shared" si="851"/>
        <v>0</v>
      </c>
      <c r="AY180" s="217">
        <f t="shared" si="851"/>
        <v>0</v>
      </c>
      <c r="AZ180" s="217">
        <f t="shared" si="851"/>
        <v>1650000</v>
      </c>
      <c r="BA180" s="217">
        <f t="shared" si="851"/>
        <v>1613664.72</v>
      </c>
      <c r="BB180" s="217">
        <f t="shared" si="851"/>
        <v>0</v>
      </c>
      <c r="BC180" s="217">
        <f t="shared" si="851"/>
        <v>0</v>
      </c>
      <c r="BD180" s="217">
        <f t="shared" si="851"/>
        <v>0</v>
      </c>
      <c r="BE180" s="217">
        <f t="shared" si="851"/>
        <v>1613664.72</v>
      </c>
      <c r="BF180" s="217">
        <f t="shared" si="851"/>
        <v>1613664.72</v>
      </c>
      <c r="BG180" s="217">
        <f t="shared" si="851"/>
        <v>0</v>
      </c>
      <c r="BH180" s="217">
        <f t="shared" si="851"/>
        <v>0</v>
      </c>
      <c r="BI180" s="217">
        <f t="shared" si="851"/>
        <v>0</v>
      </c>
      <c r="BJ180" s="217">
        <f t="shared" si="851"/>
        <v>1613664.72</v>
      </c>
      <c r="BK180" s="217">
        <f t="shared" si="851"/>
        <v>0</v>
      </c>
      <c r="BL180" s="217">
        <f t="shared" si="851"/>
        <v>0</v>
      </c>
      <c r="BM180" s="217">
        <f t="shared" si="851"/>
        <v>0</v>
      </c>
      <c r="BN180" s="217">
        <f t="shared" si="851"/>
        <v>0</v>
      </c>
      <c r="BO180" s="217">
        <f t="shared" si="851"/>
        <v>0</v>
      </c>
      <c r="BP180" s="24"/>
      <c r="BQ180" s="24"/>
      <c r="BR180" s="181"/>
    </row>
    <row r="181" spans="1:70" s="141" customFormat="1" ht="28.5" x14ac:dyDescent="0.25">
      <c r="A181" s="279"/>
      <c r="B181" s="19" t="s">
        <v>50</v>
      </c>
      <c r="C181" s="217">
        <f t="shared" ref="C181:F181" si="852">C19+C55+C98+C139</f>
        <v>200000</v>
      </c>
      <c r="D181" s="217">
        <f t="shared" si="852"/>
        <v>0</v>
      </c>
      <c r="E181" s="217">
        <f t="shared" si="852"/>
        <v>0</v>
      </c>
      <c r="F181" s="217">
        <f t="shared" si="852"/>
        <v>0</v>
      </c>
      <c r="G181" s="217">
        <f t="shared" si="848"/>
        <v>95851.99</v>
      </c>
      <c r="H181" s="217">
        <f t="shared" ref="H181:BO181" si="853">+H19+H55+H98+H139</f>
        <v>0</v>
      </c>
      <c r="I181" s="217">
        <f t="shared" si="853"/>
        <v>0</v>
      </c>
      <c r="J181" s="217">
        <f t="shared" si="853"/>
        <v>0</v>
      </c>
      <c r="K181" s="217">
        <f t="shared" si="853"/>
        <v>0</v>
      </c>
      <c r="L181" s="217">
        <f t="shared" si="853"/>
        <v>0</v>
      </c>
      <c r="M181" s="217">
        <f t="shared" si="853"/>
        <v>0</v>
      </c>
      <c r="N181" s="217">
        <f t="shared" si="853"/>
        <v>0</v>
      </c>
      <c r="O181" s="217">
        <f t="shared" si="853"/>
        <v>0</v>
      </c>
      <c r="P181" s="217">
        <f t="shared" si="853"/>
        <v>0</v>
      </c>
      <c r="Q181" s="217">
        <f t="shared" si="853"/>
        <v>0</v>
      </c>
      <c r="R181" s="217">
        <f t="shared" si="853"/>
        <v>34703.019999999997</v>
      </c>
      <c r="S181" s="217">
        <f t="shared" si="853"/>
        <v>0</v>
      </c>
      <c r="T181" s="217">
        <f t="shared" si="853"/>
        <v>0</v>
      </c>
      <c r="U181" s="217">
        <f t="shared" si="853"/>
        <v>0</v>
      </c>
      <c r="V181" s="217">
        <f t="shared" si="853"/>
        <v>34703.019999999997</v>
      </c>
      <c r="W181" s="217">
        <f t="shared" si="853"/>
        <v>34703.019999999997</v>
      </c>
      <c r="X181" s="217">
        <f t="shared" si="853"/>
        <v>0</v>
      </c>
      <c r="Y181" s="217">
        <f t="shared" si="853"/>
        <v>0</v>
      </c>
      <c r="Z181" s="217">
        <f t="shared" si="853"/>
        <v>0</v>
      </c>
      <c r="AA181" s="217">
        <f t="shared" si="853"/>
        <v>34703.019999999997</v>
      </c>
      <c r="AB181" s="217">
        <f t="shared" si="853"/>
        <v>17673.21</v>
      </c>
      <c r="AC181" s="217">
        <f t="shared" si="853"/>
        <v>0</v>
      </c>
      <c r="AD181" s="217">
        <f t="shared" si="853"/>
        <v>0</v>
      </c>
      <c r="AE181" s="217">
        <f t="shared" si="853"/>
        <v>0</v>
      </c>
      <c r="AF181" s="217">
        <f t="shared" si="853"/>
        <v>17673.21</v>
      </c>
      <c r="AG181" s="217">
        <f t="shared" si="853"/>
        <v>17673.21</v>
      </c>
      <c r="AH181" s="217">
        <f t="shared" si="853"/>
        <v>0</v>
      </c>
      <c r="AI181" s="217">
        <f t="shared" si="853"/>
        <v>0</v>
      </c>
      <c r="AJ181" s="217">
        <f t="shared" si="853"/>
        <v>0</v>
      </c>
      <c r="AK181" s="217">
        <f t="shared" si="853"/>
        <v>17673.21</v>
      </c>
      <c r="AL181" s="217">
        <f t="shared" si="853"/>
        <v>200000</v>
      </c>
      <c r="AM181" s="217">
        <f t="shared" si="853"/>
        <v>0</v>
      </c>
      <c r="AN181" s="217">
        <f t="shared" si="853"/>
        <v>0</v>
      </c>
      <c r="AO181" s="217">
        <f t="shared" si="853"/>
        <v>0</v>
      </c>
      <c r="AP181" s="217">
        <f t="shared" si="853"/>
        <v>200000</v>
      </c>
      <c r="AQ181" s="217">
        <f t="shared" si="853"/>
        <v>200000</v>
      </c>
      <c r="AR181" s="217">
        <f t="shared" si="853"/>
        <v>0</v>
      </c>
      <c r="AS181" s="217">
        <f t="shared" si="853"/>
        <v>0</v>
      </c>
      <c r="AT181" s="217">
        <f t="shared" si="853"/>
        <v>0</v>
      </c>
      <c r="AU181" s="217">
        <f t="shared" si="853"/>
        <v>200000</v>
      </c>
      <c r="AV181" s="217">
        <f t="shared" si="853"/>
        <v>200000</v>
      </c>
      <c r="AW181" s="217">
        <f t="shared" si="853"/>
        <v>0</v>
      </c>
      <c r="AX181" s="217">
        <f t="shared" si="853"/>
        <v>0</v>
      </c>
      <c r="AY181" s="217">
        <f t="shared" si="853"/>
        <v>0</v>
      </c>
      <c r="AZ181" s="217">
        <f t="shared" si="853"/>
        <v>200000</v>
      </c>
      <c r="BA181" s="217">
        <f t="shared" si="853"/>
        <v>200000</v>
      </c>
      <c r="BB181" s="217">
        <f t="shared" si="853"/>
        <v>0</v>
      </c>
      <c r="BC181" s="217">
        <f t="shared" si="853"/>
        <v>0</v>
      </c>
      <c r="BD181" s="217">
        <f t="shared" si="853"/>
        <v>0</v>
      </c>
      <c r="BE181" s="217">
        <f t="shared" si="853"/>
        <v>200000</v>
      </c>
      <c r="BF181" s="217">
        <f t="shared" si="853"/>
        <v>200000</v>
      </c>
      <c r="BG181" s="217">
        <f t="shared" si="853"/>
        <v>0</v>
      </c>
      <c r="BH181" s="217">
        <f t="shared" si="853"/>
        <v>0</v>
      </c>
      <c r="BI181" s="217">
        <f t="shared" si="853"/>
        <v>0</v>
      </c>
      <c r="BJ181" s="217">
        <f t="shared" si="853"/>
        <v>200000</v>
      </c>
      <c r="BK181" s="217">
        <f t="shared" si="853"/>
        <v>0</v>
      </c>
      <c r="BL181" s="217">
        <f t="shared" si="853"/>
        <v>0</v>
      </c>
      <c r="BM181" s="217">
        <f t="shared" si="853"/>
        <v>0</v>
      </c>
      <c r="BN181" s="217">
        <f t="shared" si="853"/>
        <v>0</v>
      </c>
      <c r="BO181" s="217">
        <f t="shared" si="853"/>
        <v>0</v>
      </c>
      <c r="BP181" s="24"/>
      <c r="BQ181" s="24"/>
      <c r="BR181" s="181"/>
    </row>
    <row r="182" spans="1:70" s="141" customFormat="1" ht="14.25" x14ac:dyDescent="0.25">
      <c r="A182" s="279"/>
      <c r="B182" s="19" t="s">
        <v>33</v>
      </c>
      <c r="C182" s="217">
        <f t="shared" ref="C182:F182" si="854">C20+C56+C99+C140</f>
        <v>40000</v>
      </c>
      <c r="D182" s="217">
        <f t="shared" si="854"/>
        <v>0</v>
      </c>
      <c r="E182" s="217">
        <f t="shared" si="854"/>
        <v>0</v>
      </c>
      <c r="F182" s="217">
        <f t="shared" si="854"/>
        <v>0</v>
      </c>
      <c r="G182" s="217">
        <f t="shared" si="848"/>
        <v>40000</v>
      </c>
      <c r="H182" s="217">
        <f t="shared" ref="H182:BO182" si="855">+H20+H56+H99+H140</f>
        <v>0</v>
      </c>
      <c r="I182" s="217">
        <f t="shared" si="855"/>
        <v>0</v>
      </c>
      <c r="J182" s="217">
        <f t="shared" si="855"/>
        <v>0</v>
      </c>
      <c r="K182" s="217">
        <f t="shared" si="855"/>
        <v>0</v>
      </c>
      <c r="L182" s="217">
        <f t="shared" si="855"/>
        <v>0</v>
      </c>
      <c r="M182" s="217">
        <f t="shared" si="855"/>
        <v>0</v>
      </c>
      <c r="N182" s="217">
        <f t="shared" si="855"/>
        <v>0</v>
      </c>
      <c r="O182" s="217">
        <f t="shared" si="855"/>
        <v>0</v>
      </c>
      <c r="P182" s="217">
        <f t="shared" si="855"/>
        <v>0</v>
      </c>
      <c r="Q182" s="217">
        <f t="shared" si="855"/>
        <v>0</v>
      </c>
      <c r="R182" s="217">
        <f t="shared" si="855"/>
        <v>0</v>
      </c>
      <c r="S182" s="217">
        <f t="shared" si="855"/>
        <v>0</v>
      </c>
      <c r="T182" s="217">
        <f t="shared" si="855"/>
        <v>0</v>
      </c>
      <c r="U182" s="217">
        <f t="shared" si="855"/>
        <v>0</v>
      </c>
      <c r="V182" s="217">
        <f t="shared" si="855"/>
        <v>0</v>
      </c>
      <c r="W182" s="217">
        <f t="shared" si="855"/>
        <v>0</v>
      </c>
      <c r="X182" s="217">
        <f t="shared" si="855"/>
        <v>0</v>
      </c>
      <c r="Y182" s="217">
        <f t="shared" si="855"/>
        <v>0</v>
      </c>
      <c r="Z182" s="217">
        <f t="shared" si="855"/>
        <v>0</v>
      </c>
      <c r="AA182" s="217">
        <f t="shared" si="855"/>
        <v>0</v>
      </c>
      <c r="AB182" s="217">
        <f t="shared" si="855"/>
        <v>1.08</v>
      </c>
      <c r="AC182" s="217">
        <f t="shared" si="855"/>
        <v>0</v>
      </c>
      <c r="AD182" s="217">
        <f t="shared" si="855"/>
        <v>0</v>
      </c>
      <c r="AE182" s="217">
        <f t="shared" si="855"/>
        <v>0</v>
      </c>
      <c r="AF182" s="217">
        <f t="shared" si="855"/>
        <v>1.08</v>
      </c>
      <c r="AG182" s="217">
        <f t="shared" si="855"/>
        <v>1.08</v>
      </c>
      <c r="AH182" s="217">
        <f t="shared" si="855"/>
        <v>0</v>
      </c>
      <c r="AI182" s="217">
        <f t="shared" si="855"/>
        <v>0</v>
      </c>
      <c r="AJ182" s="217">
        <f t="shared" si="855"/>
        <v>0</v>
      </c>
      <c r="AK182" s="217">
        <f t="shared" si="855"/>
        <v>1.08</v>
      </c>
      <c r="AL182" s="217">
        <f t="shared" si="855"/>
        <v>40000</v>
      </c>
      <c r="AM182" s="217">
        <f t="shared" si="855"/>
        <v>0</v>
      </c>
      <c r="AN182" s="217">
        <f t="shared" si="855"/>
        <v>0</v>
      </c>
      <c r="AO182" s="217">
        <f t="shared" si="855"/>
        <v>0</v>
      </c>
      <c r="AP182" s="217">
        <f t="shared" si="855"/>
        <v>40000</v>
      </c>
      <c r="AQ182" s="217">
        <f t="shared" si="855"/>
        <v>40000</v>
      </c>
      <c r="AR182" s="217">
        <f t="shared" si="855"/>
        <v>0</v>
      </c>
      <c r="AS182" s="217">
        <f t="shared" si="855"/>
        <v>0</v>
      </c>
      <c r="AT182" s="217">
        <f t="shared" si="855"/>
        <v>0</v>
      </c>
      <c r="AU182" s="217">
        <f t="shared" si="855"/>
        <v>40000</v>
      </c>
      <c r="AV182" s="217">
        <f t="shared" si="855"/>
        <v>40000</v>
      </c>
      <c r="AW182" s="217">
        <f t="shared" si="855"/>
        <v>0</v>
      </c>
      <c r="AX182" s="217">
        <f t="shared" si="855"/>
        <v>0</v>
      </c>
      <c r="AY182" s="217">
        <f t="shared" si="855"/>
        <v>0</v>
      </c>
      <c r="AZ182" s="217">
        <f t="shared" si="855"/>
        <v>40000</v>
      </c>
      <c r="BA182" s="217">
        <f t="shared" si="855"/>
        <v>39998.92</v>
      </c>
      <c r="BB182" s="217">
        <f t="shared" si="855"/>
        <v>0</v>
      </c>
      <c r="BC182" s="217">
        <f t="shared" si="855"/>
        <v>0</v>
      </c>
      <c r="BD182" s="217">
        <f t="shared" si="855"/>
        <v>0</v>
      </c>
      <c r="BE182" s="217">
        <f t="shared" si="855"/>
        <v>39998.92</v>
      </c>
      <c r="BF182" s="217">
        <f t="shared" si="855"/>
        <v>39998.92</v>
      </c>
      <c r="BG182" s="217">
        <f t="shared" si="855"/>
        <v>0</v>
      </c>
      <c r="BH182" s="217">
        <f t="shared" si="855"/>
        <v>0</v>
      </c>
      <c r="BI182" s="217">
        <f t="shared" si="855"/>
        <v>0</v>
      </c>
      <c r="BJ182" s="217">
        <f t="shared" si="855"/>
        <v>39998.92</v>
      </c>
      <c r="BK182" s="217">
        <f t="shared" si="855"/>
        <v>0</v>
      </c>
      <c r="BL182" s="217">
        <f t="shared" si="855"/>
        <v>0</v>
      </c>
      <c r="BM182" s="217">
        <f t="shared" si="855"/>
        <v>0</v>
      </c>
      <c r="BN182" s="217">
        <f t="shared" si="855"/>
        <v>0</v>
      </c>
      <c r="BO182" s="217">
        <f t="shared" si="855"/>
        <v>0</v>
      </c>
      <c r="BP182" s="24"/>
      <c r="BQ182" s="24"/>
      <c r="BR182" s="181"/>
    </row>
    <row r="183" spans="1:70" s="141" customFormat="1" ht="42.75" x14ac:dyDescent="0.25">
      <c r="A183" s="279"/>
      <c r="B183" s="19" t="s">
        <v>56</v>
      </c>
      <c r="C183" s="217">
        <f t="shared" ref="C183:F183" si="856">C21+C57+C100+C141</f>
        <v>55000</v>
      </c>
      <c r="D183" s="217">
        <f t="shared" si="856"/>
        <v>0</v>
      </c>
      <c r="E183" s="217">
        <f t="shared" si="856"/>
        <v>0</v>
      </c>
      <c r="F183" s="217">
        <f t="shared" si="856"/>
        <v>0</v>
      </c>
      <c r="G183" s="217">
        <f t="shared" si="848"/>
        <v>45458</v>
      </c>
      <c r="H183" s="217">
        <f t="shared" ref="H183:BO183" si="857">+H21+H57+H100+H141</f>
        <v>0</v>
      </c>
      <c r="I183" s="217">
        <f t="shared" si="857"/>
        <v>0</v>
      </c>
      <c r="J183" s="217">
        <f t="shared" si="857"/>
        <v>0</v>
      </c>
      <c r="K183" s="217">
        <f t="shared" si="857"/>
        <v>0</v>
      </c>
      <c r="L183" s="217">
        <f t="shared" si="857"/>
        <v>0</v>
      </c>
      <c r="M183" s="217">
        <f t="shared" si="857"/>
        <v>0</v>
      </c>
      <c r="N183" s="217">
        <f t="shared" si="857"/>
        <v>0</v>
      </c>
      <c r="O183" s="217">
        <f t="shared" si="857"/>
        <v>0</v>
      </c>
      <c r="P183" s="217">
        <f t="shared" si="857"/>
        <v>0</v>
      </c>
      <c r="Q183" s="217">
        <f t="shared" si="857"/>
        <v>0</v>
      </c>
      <c r="R183" s="217">
        <f t="shared" si="857"/>
        <v>0</v>
      </c>
      <c r="S183" s="217">
        <f t="shared" si="857"/>
        <v>0</v>
      </c>
      <c r="T183" s="217">
        <f t="shared" si="857"/>
        <v>0</v>
      </c>
      <c r="U183" s="217">
        <f t="shared" si="857"/>
        <v>0</v>
      </c>
      <c r="V183" s="217">
        <f t="shared" si="857"/>
        <v>0</v>
      </c>
      <c r="W183" s="217">
        <f t="shared" si="857"/>
        <v>0</v>
      </c>
      <c r="X183" s="217">
        <f t="shared" si="857"/>
        <v>0</v>
      </c>
      <c r="Y183" s="217">
        <f t="shared" si="857"/>
        <v>0</v>
      </c>
      <c r="Z183" s="217">
        <f t="shared" si="857"/>
        <v>0</v>
      </c>
      <c r="AA183" s="217">
        <f t="shared" si="857"/>
        <v>0</v>
      </c>
      <c r="AB183" s="217">
        <f t="shared" si="857"/>
        <v>1145.5899999999999</v>
      </c>
      <c r="AC183" s="217">
        <f t="shared" si="857"/>
        <v>0</v>
      </c>
      <c r="AD183" s="217">
        <f t="shared" si="857"/>
        <v>0</v>
      </c>
      <c r="AE183" s="217">
        <f t="shared" si="857"/>
        <v>0</v>
      </c>
      <c r="AF183" s="217">
        <f t="shared" si="857"/>
        <v>1145.5899999999999</v>
      </c>
      <c r="AG183" s="217">
        <f t="shared" si="857"/>
        <v>1145.5900000000001</v>
      </c>
      <c r="AH183" s="217">
        <f t="shared" si="857"/>
        <v>0</v>
      </c>
      <c r="AI183" s="217">
        <f t="shared" si="857"/>
        <v>0</v>
      </c>
      <c r="AJ183" s="217">
        <f t="shared" si="857"/>
        <v>0</v>
      </c>
      <c r="AK183" s="217">
        <f t="shared" si="857"/>
        <v>1145.5900000000001</v>
      </c>
      <c r="AL183" s="217">
        <f t="shared" si="857"/>
        <v>55000</v>
      </c>
      <c r="AM183" s="217">
        <f t="shared" si="857"/>
        <v>0</v>
      </c>
      <c r="AN183" s="217">
        <f t="shared" si="857"/>
        <v>0</v>
      </c>
      <c r="AO183" s="217">
        <f t="shared" si="857"/>
        <v>0</v>
      </c>
      <c r="AP183" s="217">
        <f t="shared" si="857"/>
        <v>55000</v>
      </c>
      <c r="AQ183" s="217">
        <f t="shared" si="857"/>
        <v>55000</v>
      </c>
      <c r="AR183" s="217">
        <f t="shared" si="857"/>
        <v>0</v>
      </c>
      <c r="AS183" s="217">
        <f t="shared" si="857"/>
        <v>0</v>
      </c>
      <c r="AT183" s="217">
        <f t="shared" si="857"/>
        <v>0</v>
      </c>
      <c r="AU183" s="217">
        <f t="shared" si="857"/>
        <v>55000</v>
      </c>
      <c r="AV183" s="217">
        <f t="shared" si="857"/>
        <v>55000</v>
      </c>
      <c r="AW183" s="217">
        <f t="shared" si="857"/>
        <v>0</v>
      </c>
      <c r="AX183" s="217">
        <f t="shared" si="857"/>
        <v>0</v>
      </c>
      <c r="AY183" s="217">
        <f t="shared" si="857"/>
        <v>0</v>
      </c>
      <c r="AZ183" s="217">
        <f t="shared" si="857"/>
        <v>55000</v>
      </c>
      <c r="BA183" s="217">
        <f t="shared" si="857"/>
        <v>55000</v>
      </c>
      <c r="BB183" s="217">
        <f t="shared" si="857"/>
        <v>0</v>
      </c>
      <c r="BC183" s="217">
        <f t="shared" si="857"/>
        <v>0</v>
      </c>
      <c r="BD183" s="217">
        <f t="shared" si="857"/>
        <v>0</v>
      </c>
      <c r="BE183" s="217">
        <f t="shared" si="857"/>
        <v>55000</v>
      </c>
      <c r="BF183" s="217">
        <f t="shared" si="857"/>
        <v>55000</v>
      </c>
      <c r="BG183" s="217">
        <f t="shared" si="857"/>
        <v>0</v>
      </c>
      <c r="BH183" s="217">
        <f t="shared" si="857"/>
        <v>0</v>
      </c>
      <c r="BI183" s="217">
        <f t="shared" si="857"/>
        <v>0</v>
      </c>
      <c r="BJ183" s="217">
        <f t="shared" si="857"/>
        <v>55000</v>
      </c>
      <c r="BK183" s="217">
        <f t="shared" si="857"/>
        <v>0</v>
      </c>
      <c r="BL183" s="217">
        <f t="shared" si="857"/>
        <v>0</v>
      </c>
      <c r="BM183" s="217">
        <f t="shared" si="857"/>
        <v>0</v>
      </c>
      <c r="BN183" s="217">
        <f t="shared" si="857"/>
        <v>0</v>
      </c>
      <c r="BO183" s="217">
        <f t="shared" si="857"/>
        <v>0</v>
      </c>
      <c r="BP183" s="24"/>
      <c r="BQ183" s="24"/>
      <c r="BR183" s="181"/>
    </row>
    <row r="184" spans="1:70" s="141" customFormat="1" ht="14.25" x14ac:dyDescent="0.25">
      <c r="A184" s="279"/>
      <c r="B184" s="19" t="s">
        <v>57</v>
      </c>
      <c r="C184" s="217">
        <f t="shared" ref="C184:F184" si="858">C22+C58+C101+C142</f>
        <v>1000600</v>
      </c>
      <c r="D184" s="217">
        <f t="shared" si="858"/>
        <v>0</v>
      </c>
      <c r="E184" s="217">
        <f t="shared" si="858"/>
        <v>0</v>
      </c>
      <c r="F184" s="217">
        <f t="shared" si="858"/>
        <v>0</v>
      </c>
      <c r="G184" s="217">
        <f t="shared" si="848"/>
        <v>722717</v>
      </c>
      <c r="H184" s="217">
        <f t="shared" ref="H184:BO184" si="859">+H22+H58+H101+H142</f>
        <v>0</v>
      </c>
      <c r="I184" s="217">
        <f t="shared" si="859"/>
        <v>111526</v>
      </c>
      <c r="J184" s="217">
        <f t="shared" si="859"/>
        <v>0</v>
      </c>
      <c r="K184" s="217">
        <f t="shared" si="859"/>
        <v>0</v>
      </c>
      <c r="L184" s="217">
        <f t="shared" si="859"/>
        <v>111526</v>
      </c>
      <c r="M184" s="217">
        <f t="shared" si="859"/>
        <v>0</v>
      </c>
      <c r="N184" s="217">
        <f t="shared" si="859"/>
        <v>55763</v>
      </c>
      <c r="O184" s="217">
        <f t="shared" si="859"/>
        <v>0</v>
      </c>
      <c r="P184" s="217">
        <f t="shared" si="859"/>
        <v>0</v>
      </c>
      <c r="Q184" s="217">
        <f t="shared" si="859"/>
        <v>55763</v>
      </c>
      <c r="R184" s="217">
        <f t="shared" si="859"/>
        <v>0</v>
      </c>
      <c r="S184" s="217">
        <f t="shared" si="859"/>
        <v>0</v>
      </c>
      <c r="T184" s="217">
        <f t="shared" si="859"/>
        <v>0</v>
      </c>
      <c r="U184" s="217">
        <f t="shared" si="859"/>
        <v>0</v>
      </c>
      <c r="V184" s="217">
        <f t="shared" si="859"/>
        <v>0</v>
      </c>
      <c r="W184" s="217">
        <f t="shared" si="859"/>
        <v>0</v>
      </c>
      <c r="X184" s="217">
        <f t="shared" si="859"/>
        <v>0</v>
      </c>
      <c r="Y184" s="217">
        <f t="shared" si="859"/>
        <v>0</v>
      </c>
      <c r="Z184" s="217">
        <f t="shared" si="859"/>
        <v>0</v>
      </c>
      <c r="AA184" s="217">
        <f t="shared" si="859"/>
        <v>0</v>
      </c>
      <c r="AB184" s="217">
        <f t="shared" si="859"/>
        <v>437418.5</v>
      </c>
      <c r="AC184" s="217">
        <f t="shared" si="859"/>
        <v>126526</v>
      </c>
      <c r="AD184" s="217">
        <f t="shared" si="859"/>
        <v>0</v>
      </c>
      <c r="AE184" s="217">
        <f t="shared" si="859"/>
        <v>0</v>
      </c>
      <c r="AF184" s="217">
        <f t="shared" si="859"/>
        <v>563944.5</v>
      </c>
      <c r="AG184" s="217">
        <f t="shared" si="859"/>
        <v>437418.5</v>
      </c>
      <c r="AH184" s="217">
        <f t="shared" si="859"/>
        <v>126526</v>
      </c>
      <c r="AI184" s="217">
        <f t="shared" si="859"/>
        <v>0</v>
      </c>
      <c r="AJ184" s="217">
        <f t="shared" si="859"/>
        <v>0</v>
      </c>
      <c r="AK184" s="217">
        <f t="shared" si="859"/>
        <v>563944.5</v>
      </c>
      <c r="AL184" s="217">
        <f t="shared" si="859"/>
        <v>1000600</v>
      </c>
      <c r="AM184" s="217">
        <f t="shared" si="859"/>
        <v>55763</v>
      </c>
      <c r="AN184" s="217">
        <f t="shared" si="859"/>
        <v>0</v>
      </c>
      <c r="AO184" s="217">
        <f t="shared" si="859"/>
        <v>0</v>
      </c>
      <c r="AP184" s="217">
        <f t="shared" si="859"/>
        <v>1056363</v>
      </c>
      <c r="AQ184" s="217">
        <f t="shared" si="859"/>
        <v>1000600</v>
      </c>
      <c r="AR184" s="217">
        <f t="shared" si="859"/>
        <v>55763</v>
      </c>
      <c r="AS184" s="217">
        <f t="shared" si="859"/>
        <v>0</v>
      </c>
      <c r="AT184" s="217">
        <f t="shared" si="859"/>
        <v>0</v>
      </c>
      <c r="AU184" s="217">
        <f t="shared" si="859"/>
        <v>1056363</v>
      </c>
      <c r="AV184" s="217">
        <f t="shared" si="859"/>
        <v>1000600</v>
      </c>
      <c r="AW184" s="217">
        <f t="shared" si="859"/>
        <v>55763</v>
      </c>
      <c r="AX184" s="217">
        <f t="shared" si="859"/>
        <v>0</v>
      </c>
      <c r="AY184" s="217">
        <f t="shared" si="859"/>
        <v>0</v>
      </c>
      <c r="AZ184" s="217">
        <f t="shared" si="859"/>
        <v>1056363</v>
      </c>
      <c r="BA184" s="217">
        <f t="shared" si="859"/>
        <v>592107.06000000006</v>
      </c>
      <c r="BB184" s="217">
        <f t="shared" si="859"/>
        <v>7772</v>
      </c>
      <c r="BC184" s="217">
        <f t="shared" si="859"/>
        <v>0</v>
      </c>
      <c r="BD184" s="217">
        <f t="shared" si="859"/>
        <v>0</v>
      </c>
      <c r="BE184" s="217">
        <f t="shared" si="859"/>
        <v>599879.06000000006</v>
      </c>
      <c r="BF184" s="217">
        <f t="shared" si="859"/>
        <v>592107.06000000006</v>
      </c>
      <c r="BG184" s="217">
        <f t="shared" si="859"/>
        <v>7772</v>
      </c>
      <c r="BH184" s="217">
        <f t="shared" si="859"/>
        <v>0</v>
      </c>
      <c r="BI184" s="217">
        <f t="shared" si="859"/>
        <v>0</v>
      </c>
      <c r="BJ184" s="217">
        <f t="shared" si="859"/>
        <v>599879.06000000006</v>
      </c>
      <c r="BK184" s="217">
        <f t="shared" si="859"/>
        <v>0</v>
      </c>
      <c r="BL184" s="217">
        <f t="shared" si="859"/>
        <v>0</v>
      </c>
      <c r="BM184" s="217">
        <f t="shared" si="859"/>
        <v>0</v>
      </c>
      <c r="BN184" s="217">
        <f t="shared" si="859"/>
        <v>0</v>
      </c>
      <c r="BO184" s="217">
        <f t="shared" si="859"/>
        <v>0</v>
      </c>
      <c r="BP184" s="24"/>
      <c r="BQ184" s="24"/>
      <c r="BR184" s="181"/>
    </row>
    <row r="185" spans="1:70" s="141" customFormat="1" ht="14.25" x14ac:dyDescent="0.25">
      <c r="A185" s="280"/>
      <c r="B185" s="19" t="s">
        <v>58</v>
      </c>
      <c r="C185" s="217">
        <f t="shared" ref="C185:F185" si="860">C23+C59+C102+C143</f>
        <v>1024000</v>
      </c>
      <c r="D185" s="217">
        <f t="shared" si="860"/>
        <v>0</v>
      </c>
      <c r="E185" s="217">
        <f t="shared" si="860"/>
        <v>0</v>
      </c>
      <c r="F185" s="217">
        <f t="shared" si="860"/>
        <v>0</v>
      </c>
      <c r="G185" s="217">
        <f t="shared" si="848"/>
        <v>1008447</v>
      </c>
      <c r="H185" s="217">
        <f t="shared" ref="H185:BO185" si="861">+H23+H59+H102+H143</f>
        <v>0</v>
      </c>
      <c r="I185" s="217">
        <f t="shared" si="861"/>
        <v>0</v>
      </c>
      <c r="J185" s="217">
        <f t="shared" si="861"/>
        <v>0</v>
      </c>
      <c r="K185" s="217">
        <f t="shared" si="861"/>
        <v>0</v>
      </c>
      <c r="L185" s="217">
        <f t="shared" si="861"/>
        <v>0</v>
      </c>
      <c r="M185" s="217">
        <f t="shared" si="861"/>
        <v>0</v>
      </c>
      <c r="N185" s="217">
        <f t="shared" si="861"/>
        <v>0</v>
      </c>
      <c r="O185" s="217">
        <f t="shared" si="861"/>
        <v>0</v>
      </c>
      <c r="P185" s="217">
        <f t="shared" si="861"/>
        <v>0</v>
      </c>
      <c r="Q185" s="217">
        <f t="shared" si="861"/>
        <v>0</v>
      </c>
      <c r="R185" s="217">
        <f t="shared" si="861"/>
        <v>44086.74</v>
      </c>
      <c r="S185" s="217">
        <f t="shared" si="861"/>
        <v>0</v>
      </c>
      <c r="T185" s="217">
        <f t="shared" si="861"/>
        <v>0</v>
      </c>
      <c r="U185" s="217">
        <f t="shared" si="861"/>
        <v>0</v>
      </c>
      <c r="V185" s="217">
        <f t="shared" si="861"/>
        <v>44086.74</v>
      </c>
      <c r="W185" s="217">
        <f t="shared" si="861"/>
        <v>44086.74</v>
      </c>
      <c r="X185" s="217">
        <f t="shared" si="861"/>
        <v>0</v>
      </c>
      <c r="Y185" s="217">
        <f t="shared" si="861"/>
        <v>0</v>
      </c>
      <c r="Z185" s="217">
        <f t="shared" si="861"/>
        <v>0</v>
      </c>
      <c r="AA185" s="217">
        <f t="shared" si="861"/>
        <v>44086.74</v>
      </c>
      <c r="AB185" s="217">
        <f t="shared" si="861"/>
        <v>256085.51</v>
      </c>
      <c r="AC185" s="217">
        <f t="shared" si="861"/>
        <v>0</v>
      </c>
      <c r="AD185" s="217">
        <f t="shared" si="861"/>
        <v>0</v>
      </c>
      <c r="AE185" s="217">
        <f t="shared" si="861"/>
        <v>0</v>
      </c>
      <c r="AF185" s="217">
        <f t="shared" si="861"/>
        <v>256085.51</v>
      </c>
      <c r="AG185" s="217">
        <f t="shared" si="861"/>
        <v>256085.51</v>
      </c>
      <c r="AH185" s="217">
        <f t="shared" si="861"/>
        <v>0</v>
      </c>
      <c r="AI185" s="217">
        <f t="shared" si="861"/>
        <v>0</v>
      </c>
      <c r="AJ185" s="217">
        <f t="shared" si="861"/>
        <v>0</v>
      </c>
      <c r="AK185" s="217">
        <f t="shared" si="861"/>
        <v>256085.51</v>
      </c>
      <c r="AL185" s="217">
        <f t="shared" si="861"/>
        <v>1024000</v>
      </c>
      <c r="AM185" s="217">
        <f t="shared" si="861"/>
        <v>0</v>
      </c>
      <c r="AN185" s="217">
        <f t="shared" si="861"/>
        <v>0</v>
      </c>
      <c r="AO185" s="217">
        <f t="shared" si="861"/>
        <v>0</v>
      </c>
      <c r="AP185" s="217">
        <f t="shared" si="861"/>
        <v>1024000</v>
      </c>
      <c r="AQ185" s="217">
        <f t="shared" si="861"/>
        <v>1024000</v>
      </c>
      <c r="AR185" s="217">
        <f t="shared" si="861"/>
        <v>0</v>
      </c>
      <c r="AS185" s="217">
        <f t="shared" si="861"/>
        <v>0</v>
      </c>
      <c r="AT185" s="217">
        <f t="shared" si="861"/>
        <v>0</v>
      </c>
      <c r="AU185" s="217">
        <f t="shared" si="861"/>
        <v>1024000</v>
      </c>
      <c r="AV185" s="217">
        <f t="shared" si="861"/>
        <v>1024000</v>
      </c>
      <c r="AW185" s="217">
        <f t="shared" si="861"/>
        <v>0</v>
      </c>
      <c r="AX185" s="217">
        <f t="shared" si="861"/>
        <v>0</v>
      </c>
      <c r="AY185" s="217">
        <f t="shared" si="861"/>
        <v>0</v>
      </c>
      <c r="AZ185" s="217">
        <f t="shared" si="861"/>
        <v>1024000</v>
      </c>
      <c r="BA185" s="217">
        <f t="shared" si="861"/>
        <v>1015208.6</v>
      </c>
      <c r="BB185" s="217">
        <f t="shared" si="861"/>
        <v>0</v>
      </c>
      <c r="BC185" s="217">
        <f t="shared" si="861"/>
        <v>0</v>
      </c>
      <c r="BD185" s="217">
        <f t="shared" si="861"/>
        <v>0</v>
      </c>
      <c r="BE185" s="217">
        <f t="shared" si="861"/>
        <v>1015208.6</v>
      </c>
      <c r="BF185" s="217">
        <f t="shared" si="861"/>
        <v>1015208.6</v>
      </c>
      <c r="BG185" s="217">
        <f t="shared" si="861"/>
        <v>0</v>
      </c>
      <c r="BH185" s="217">
        <f t="shared" si="861"/>
        <v>0</v>
      </c>
      <c r="BI185" s="217">
        <f t="shared" si="861"/>
        <v>0</v>
      </c>
      <c r="BJ185" s="217">
        <f t="shared" si="861"/>
        <v>1015208.6</v>
      </c>
      <c r="BK185" s="217">
        <f t="shared" si="861"/>
        <v>0</v>
      </c>
      <c r="BL185" s="217">
        <f t="shared" si="861"/>
        <v>0</v>
      </c>
      <c r="BM185" s="217">
        <f t="shared" si="861"/>
        <v>0</v>
      </c>
      <c r="BN185" s="217">
        <f t="shared" si="861"/>
        <v>0</v>
      </c>
      <c r="BO185" s="217">
        <f t="shared" si="861"/>
        <v>0</v>
      </c>
      <c r="BP185" s="24"/>
      <c r="BQ185" s="24"/>
      <c r="BR185" s="181"/>
    </row>
    <row r="186" spans="1:70" s="141" customFormat="1" ht="14.25" customHeight="1" x14ac:dyDescent="0.25">
      <c r="A186" s="283" t="s">
        <v>90</v>
      </c>
      <c r="B186" s="203"/>
      <c r="C186" s="203">
        <f>SUM(C187:C191)</f>
        <v>500000</v>
      </c>
      <c r="D186" s="203">
        <f>SUM(D187:D191)</f>
        <v>230000</v>
      </c>
      <c r="E186" s="203">
        <f t="shared" ref="E186:BO186" si="862">SUM(E187:E191)</f>
        <v>230000</v>
      </c>
      <c r="F186" s="203">
        <f t="shared" si="862"/>
        <v>0</v>
      </c>
      <c r="G186" s="203">
        <f t="shared" si="862"/>
        <v>816300.31</v>
      </c>
      <c r="H186" s="203">
        <f t="shared" si="862"/>
        <v>0</v>
      </c>
      <c r="I186" s="203">
        <f t="shared" si="862"/>
        <v>0</v>
      </c>
      <c r="J186" s="203">
        <f t="shared" si="862"/>
        <v>0</v>
      </c>
      <c r="K186" s="203">
        <f t="shared" si="862"/>
        <v>0</v>
      </c>
      <c r="L186" s="203">
        <f t="shared" si="862"/>
        <v>0</v>
      </c>
      <c r="M186" s="210">
        <f t="shared" ref="M186:Q186" si="863">+M24+M60+M103</f>
        <v>0</v>
      </c>
      <c r="N186" s="210">
        <f t="shared" si="863"/>
        <v>0</v>
      </c>
      <c r="O186" s="210">
        <f t="shared" si="863"/>
        <v>0</v>
      </c>
      <c r="P186" s="210">
        <f t="shared" si="863"/>
        <v>0</v>
      </c>
      <c r="Q186" s="210">
        <f t="shared" si="863"/>
        <v>0</v>
      </c>
      <c r="R186" s="203">
        <f t="shared" si="862"/>
        <v>15960.11</v>
      </c>
      <c r="S186" s="203">
        <f t="shared" si="862"/>
        <v>18520.07</v>
      </c>
      <c r="T186" s="203">
        <f t="shared" si="862"/>
        <v>18520.07</v>
      </c>
      <c r="U186" s="203">
        <f t="shared" si="862"/>
        <v>0</v>
      </c>
      <c r="V186" s="203">
        <f t="shared" si="862"/>
        <v>53000.25</v>
      </c>
      <c r="W186" s="203">
        <f t="shared" si="862"/>
        <v>15960.109999999999</v>
      </c>
      <c r="X186" s="203">
        <f t="shared" si="862"/>
        <v>18520.07</v>
      </c>
      <c r="Y186" s="203">
        <f t="shared" si="862"/>
        <v>18520.07</v>
      </c>
      <c r="Z186" s="203">
        <f t="shared" si="862"/>
        <v>0</v>
      </c>
      <c r="AA186" s="203">
        <f t="shared" si="862"/>
        <v>53000.25</v>
      </c>
      <c r="AB186" s="203">
        <f t="shared" si="862"/>
        <v>177268.27</v>
      </c>
      <c r="AC186" s="203">
        <f t="shared" si="862"/>
        <v>43643.409999999996</v>
      </c>
      <c r="AD186" s="203">
        <f t="shared" si="862"/>
        <v>43643.409999999996</v>
      </c>
      <c r="AE186" s="203">
        <f t="shared" si="862"/>
        <v>0</v>
      </c>
      <c r="AF186" s="203">
        <f t="shared" si="862"/>
        <v>264555.08999999997</v>
      </c>
      <c r="AG186" s="203">
        <f t="shared" si="862"/>
        <v>177268.27</v>
      </c>
      <c r="AH186" s="203">
        <f t="shared" si="862"/>
        <v>43643.409999999996</v>
      </c>
      <c r="AI186" s="203">
        <f t="shared" si="862"/>
        <v>43643.409999999996</v>
      </c>
      <c r="AJ186" s="203">
        <f t="shared" si="862"/>
        <v>0</v>
      </c>
      <c r="AK186" s="203">
        <f t="shared" si="862"/>
        <v>264555.08999999997</v>
      </c>
      <c r="AL186" s="203">
        <f>SUM(AL187:AL191)</f>
        <v>500000</v>
      </c>
      <c r="AM186" s="203">
        <f>SUM(AM187:AM191)</f>
        <v>230000</v>
      </c>
      <c r="AN186" s="203">
        <f>SUM(AN187:AN191)</f>
        <v>230000</v>
      </c>
      <c r="AO186" s="203">
        <f t="shared" si="862"/>
        <v>0</v>
      </c>
      <c r="AP186" s="203">
        <f>SUM(AP187:AP191)</f>
        <v>960000</v>
      </c>
      <c r="AQ186" s="203">
        <f t="shared" si="862"/>
        <v>500000</v>
      </c>
      <c r="AR186" s="203">
        <f t="shared" si="862"/>
        <v>230000</v>
      </c>
      <c r="AS186" s="203">
        <f t="shared" si="862"/>
        <v>230000</v>
      </c>
      <c r="AT186" s="203">
        <f t="shared" si="862"/>
        <v>0</v>
      </c>
      <c r="AU186" s="203">
        <f t="shared" si="862"/>
        <v>960000</v>
      </c>
      <c r="AV186" s="203">
        <f t="shared" si="862"/>
        <v>500000</v>
      </c>
      <c r="AW186" s="203">
        <f t="shared" si="862"/>
        <v>230000</v>
      </c>
      <c r="AX186" s="203">
        <f t="shared" si="862"/>
        <v>230000</v>
      </c>
      <c r="AY186" s="203">
        <f t="shared" si="862"/>
        <v>0</v>
      </c>
      <c r="AZ186" s="203">
        <f t="shared" si="862"/>
        <v>960000</v>
      </c>
      <c r="BA186" s="203">
        <f t="shared" si="862"/>
        <v>495043</v>
      </c>
      <c r="BB186" s="203">
        <f t="shared" si="862"/>
        <v>227750</v>
      </c>
      <c r="BC186" s="203">
        <f t="shared" si="862"/>
        <v>227750</v>
      </c>
      <c r="BD186" s="203">
        <f t="shared" si="862"/>
        <v>0</v>
      </c>
      <c r="BE186" s="203">
        <f t="shared" si="862"/>
        <v>950543</v>
      </c>
      <c r="BF186" s="203">
        <f t="shared" si="862"/>
        <v>495042.83999999997</v>
      </c>
      <c r="BG186" s="203">
        <f t="shared" si="862"/>
        <v>227750</v>
      </c>
      <c r="BH186" s="203">
        <f t="shared" si="862"/>
        <v>227750</v>
      </c>
      <c r="BI186" s="203">
        <f t="shared" si="862"/>
        <v>0</v>
      </c>
      <c r="BJ186" s="203">
        <f t="shared" si="862"/>
        <v>950542.84</v>
      </c>
      <c r="BK186" s="203">
        <f t="shared" si="862"/>
        <v>0</v>
      </c>
      <c r="BL186" s="203">
        <f t="shared" si="862"/>
        <v>0</v>
      </c>
      <c r="BM186" s="203">
        <f t="shared" si="862"/>
        <v>0</v>
      </c>
      <c r="BN186" s="203">
        <f t="shared" si="862"/>
        <v>0</v>
      </c>
      <c r="BO186" s="203">
        <f t="shared" si="862"/>
        <v>0</v>
      </c>
      <c r="BP186" s="24"/>
      <c r="BQ186" s="24"/>
      <c r="BR186" s="181"/>
    </row>
    <row r="187" spans="1:70" s="141" customFormat="1" ht="28.5" x14ac:dyDescent="0.25">
      <c r="A187" s="279"/>
      <c r="B187" s="19" t="s">
        <v>59</v>
      </c>
      <c r="C187" s="217">
        <f t="shared" ref="C187:F187" si="864">C25+C61+C104+C145</f>
        <v>500000</v>
      </c>
      <c r="D187" s="217">
        <f t="shared" si="864"/>
        <v>0</v>
      </c>
      <c r="E187" s="217">
        <f t="shared" si="864"/>
        <v>0</v>
      </c>
      <c r="F187" s="217">
        <f t="shared" si="864"/>
        <v>0</v>
      </c>
      <c r="G187" s="217">
        <f t="shared" si="848"/>
        <v>362359.31</v>
      </c>
      <c r="H187" s="217">
        <f t="shared" ref="H187:BO187" si="865">+H25+H61+H104+H145</f>
        <v>0</v>
      </c>
      <c r="I187" s="217">
        <f t="shared" si="865"/>
        <v>0</v>
      </c>
      <c r="J187" s="217">
        <f t="shared" si="865"/>
        <v>0</v>
      </c>
      <c r="K187" s="217">
        <f t="shared" si="865"/>
        <v>0</v>
      </c>
      <c r="L187" s="217">
        <f t="shared" si="865"/>
        <v>0</v>
      </c>
      <c r="M187" s="217">
        <f t="shared" si="865"/>
        <v>0</v>
      </c>
      <c r="N187" s="217">
        <f t="shared" si="865"/>
        <v>0</v>
      </c>
      <c r="O187" s="217">
        <f t="shared" si="865"/>
        <v>0</v>
      </c>
      <c r="P187" s="217">
        <f t="shared" si="865"/>
        <v>0</v>
      </c>
      <c r="Q187" s="217">
        <f t="shared" si="865"/>
        <v>0</v>
      </c>
      <c r="R187" s="217">
        <f t="shared" si="865"/>
        <v>15960.11</v>
      </c>
      <c r="S187" s="217">
        <f t="shared" si="865"/>
        <v>0</v>
      </c>
      <c r="T187" s="217">
        <f t="shared" si="865"/>
        <v>0</v>
      </c>
      <c r="U187" s="217">
        <f t="shared" si="865"/>
        <v>0</v>
      </c>
      <c r="V187" s="217">
        <f t="shared" si="865"/>
        <v>15960.11</v>
      </c>
      <c r="W187" s="217">
        <f t="shared" si="865"/>
        <v>15960.109999999999</v>
      </c>
      <c r="X187" s="217">
        <f t="shared" si="865"/>
        <v>0</v>
      </c>
      <c r="Y187" s="217">
        <f t="shared" si="865"/>
        <v>0</v>
      </c>
      <c r="Z187" s="217">
        <f t="shared" si="865"/>
        <v>0</v>
      </c>
      <c r="AA187" s="217">
        <f t="shared" si="865"/>
        <v>15960.109999999999</v>
      </c>
      <c r="AB187" s="217">
        <f t="shared" si="865"/>
        <v>177268.27</v>
      </c>
      <c r="AC187" s="217">
        <f t="shared" si="865"/>
        <v>0</v>
      </c>
      <c r="AD187" s="217">
        <f t="shared" si="865"/>
        <v>0</v>
      </c>
      <c r="AE187" s="217">
        <f t="shared" si="865"/>
        <v>0</v>
      </c>
      <c r="AF187" s="217">
        <f t="shared" si="865"/>
        <v>177268.27</v>
      </c>
      <c r="AG187" s="217">
        <f t="shared" si="865"/>
        <v>177268.27</v>
      </c>
      <c r="AH187" s="217">
        <f t="shared" si="865"/>
        <v>0</v>
      </c>
      <c r="AI187" s="217">
        <f t="shared" si="865"/>
        <v>0</v>
      </c>
      <c r="AJ187" s="217">
        <f t="shared" si="865"/>
        <v>0</v>
      </c>
      <c r="AK187" s="217">
        <f t="shared" si="865"/>
        <v>177268.27</v>
      </c>
      <c r="AL187" s="217">
        <f t="shared" si="865"/>
        <v>500000</v>
      </c>
      <c r="AM187" s="217">
        <f t="shared" si="865"/>
        <v>0</v>
      </c>
      <c r="AN187" s="217">
        <f t="shared" si="865"/>
        <v>0</v>
      </c>
      <c r="AO187" s="217">
        <f t="shared" si="865"/>
        <v>0</v>
      </c>
      <c r="AP187" s="217">
        <f t="shared" si="865"/>
        <v>500000</v>
      </c>
      <c r="AQ187" s="217">
        <f t="shared" si="865"/>
        <v>500000</v>
      </c>
      <c r="AR187" s="217">
        <f t="shared" si="865"/>
        <v>0</v>
      </c>
      <c r="AS187" s="217">
        <f t="shared" si="865"/>
        <v>0</v>
      </c>
      <c r="AT187" s="217">
        <f t="shared" si="865"/>
        <v>0</v>
      </c>
      <c r="AU187" s="217">
        <f t="shared" si="865"/>
        <v>500000</v>
      </c>
      <c r="AV187" s="217">
        <f t="shared" si="865"/>
        <v>500000</v>
      </c>
      <c r="AW187" s="217">
        <f t="shared" si="865"/>
        <v>0</v>
      </c>
      <c r="AX187" s="217">
        <f t="shared" si="865"/>
        <v>0</v>
      </c>
      <c r="AY187" s="217">
        <f t="shared" si="865"/>
        <v>0</v>
      </c>
      <c r="AZ187" s="217">
        <f t="shared" si="865"/>
        <v>500000</v>
      </c>
      <c r="BA187" s="217">
        <f t="shared" si="865"/>
        <v>495043</v>
      </c>
      <c r="BB187" s="217">
        <f t="shared" si="865"/>
        <v>0</v>
      </c>
      <c r="BC187" s="217">
        <f t="shared" si="865"/>
        <v>0</v>
      </c>
      <c r="BD187" s="217">
        <f t="shared" si="865"/>
        <v>0</v>
      </c>
      <c r="BE187" s="217">
        <f t="shared" si="865"/>
        <v>495043</v>
      </c>
      <c r="BF187" s="217">
        <f t="shared" si="865"/>
        <v>495042.83999999997</v>
      </c>
      <c r="BG187" s="217">
        <f t="shared" si="865"/>
        <v>0</v>
      </c>
      <c r="BH187" s="217">
        <f t="shared" si="865"/>
        <v>0</v>
      </c>
      <c r="BI187" s="217">
        <f t="shared" si="865"/>
        <v>0</v>
      </c>
      <c r="BJ187" s="217">
        <f t="shared" si="865"/>
        <v>495042.83999999997</v>
      </c>
      <c r="BK187" s="217">
        <f t="shared" si="865"/>
        <v>0</v>
      </c>
      <c r="BL187" s="217">
        <f t="shared" si="865"/>
        <v>0</v>
      </c>
      <c r="BM187" s="217">
        <f t="shared" si="865"/>
        <v>0</v>
      </c>
      <c r="BN187" s="217">
        <f t="shared" si="865"/>
        <v>0</v>
      </c>
      <c r="BO187" s="217">
        <f t="shared" si="865"/>
        <v>0</v>
      </c>
      <c r="BP187" s="24"/>
      <c r="BQ187" s="24"/>
      <c r="BR187" s="181"/>
    </row>
    <row r="188" spans="1:70" s="141" customFormat="1" ht="28.5" x14ac:dyDescent="0.25">
      <c r="A188" s="279"/>
      <c r="B188" s="19" t="s">
        <v>60</v>
      </c>
      <c r="C188" s="217">
        <f t="shared" ref="C188:F188" si="866">C26+C62+C105+C146</f>
        <v>0</v>
      </c>
      <c r="D188" s="217">
        <f t="shared" si="866"/>
        <v>180000</v>
      </c>
      <c r="E188" s="217">
        <f t="shared" si="866"/>
        <v>180000</v>
      </c>
      <c r="F188" s="217">
        <f t="shared" si="866"/>
        <v>0</v>
      </c>
      <c r="G188" s="217">
        <f t="shared" si="848"/>
        <v>360000</v>
      </c>
      <c r="H188" s="217">
        <f t="shared" ref="H188:BO188" si="867">+H26+H62+H105+H146</f>
        <v>0</v>
      </c>
      <c r="I188" s="217">
        <f t="shared" si="867"/>
        <v>0</v>
      </c>
      <c r="J188" s="217">
        <f t="shared" si="867"/>
        <v>0</v>
      </c>
      <c r="K188" s="217">
        <f t="shared" si="867"/>
        <v>0</v>
      </c>
      <c r="L188" s="217">
        <f t="shared" si="867"/>
        <v>0</v>
      </c>
      <c r="M188" s="217">
        <f t="shared" si="867"/>
        <v>0</v>
      </c>
      <c r="N188" s="217">
        <f t="shared" si="867"/>
        <v>0</v>
      </c>
      <c r="O188" s="217">
        <f t="shared" si="867"/>
        <v>0</v>
      </c>
      <c r="P188" s="217">
        <f t="shared" si="867"/>
        <v>0</v>
      </c>
      <c r="Q188" s="217">
        <f t="shared" si="867"/>
        <v>0</v>
      </c>
      <c r="R188" s="217">
        <f t="shared" si="867"/>
        <v>0</v>
      </c>
      <c r="S188" s="217">
        <f t="shared" si="867"/>
        <v>16863.2</v>
      </c>
      <c r="T188" s="217">
        <f t="shared" si="867"/>
        <v>16863.2</v>
      </c>
      <c r="U188" s="217">
        <f t="shared" si="867"/>
        <v>0</v>
      </c>
      <c r="V188" s="217">
        <f t="shared" si="867"/>
        <v>33726.400000000001</v>
      </c>
      <c r="W188" s="217">
        <f t="shared" si="867"/>
        <v>0</v>
      </c>
      <c r="X188" s="217">
        <f t="shared" si="867"/>
        <v>16863.2</v>
      </c>
      <c r="Y188" s="217">
        <f t="shared" si="867"/>
        <v>16863.2</v>
      </c>
      <c r="Z188" s="217">
        <f t="shared" si="867"/>
        <v>0</v>
      </c>
      <c r="AA188" s="217">
        <f t="shared" si="867"/>
        <v>33726.400000000001</v>
      </c>
      <c r="AB188" s="217">
        <f t="shared" si="867"/>
        <v>0</v>
      </c>
      <c r="AC188" s="217">
        <f t="shared" si="867"/>
        <v>20996.309999999998</v>
      </c>
      <c r="AD188" s="217">
        <f t="shared" si="867"/>
        <v>20996.309999999998</v>
      </c>
      <c r="AE188" s="217">
        <f t="shared" si="867"/>
        <v>0</v>
      </c>
      <c r="AF188" s="217">
        <f t="shared" si="867"/>
        <v>41992.619999999995</v>
      </c>
      <c r="AG188" s="217">
        <f t="shared" si="867"/>
        <v>0</v>
      </c>
      <c r="AH188" s="217">
        <f t="shared" si="867"/>
        <v>20996.309999999998</v>
      </c>
      <c r="AI188" s="217">
        <f t="shared" si="867"/>
        <v>20996.309999999998</v>
      </c>
      <c r="AJ188" s="217">
        <f t="shared" si="867"/>
        <v>0</v>
      </c>
      <c r="AK188" s="217">
        <f t="shared" si="867"/>
        <v>41992.619999999995</v>
      </c>
      <c r="AL188" s="217">
        <f t="shared" si="867"/>
        <v>0</v>
      </c>
      <c r="AM188" s="217">
        <f t="shared" si="867"/>
        <v>180000</v>
      </c>
      <c r="AN188" s="217">
        <f t="shared" si="867"/>
        <v>180000</v>
      </c>
      <c r="AO188" s="217">
        <f t="shared" si="867"/>
        <v>0</v>
      </c>
      <c r="AP188" s="217">
        <f t="shared" si="867"/>
        <v>360000</v>
      </c>
      <c r="AQ188" s="217">
        <f t="shared" si="867"/>
        <v>0</v>
      </c>
      <c r="AR188" s="217">
        <f t="shared" si="867"/>
        <v>180000</v>
      </c>
      <c r="AS188" s="217">
        <f t="shared" si="867"/>
        <v>180000</v>
      </c>
      <c r="AT188" s="217">
        <f t="shared" si="867"/>
        <v>0</v>
      </c>
      <c r="AU188" s="217">
        <f t="shared" si="867"/>
        <v>360000</v>
      </c>
      <c r="AV188" s="217">
        <f t="shared" si="867"/>
        <v>0</v>
      </c>
      <c r="AW188" s="217">
        <f t="shared" si="867"/>
        <v>180000</v>
      </c>
      <c r="AX188" s="217">
        <f t="shared" si="867"/>
        <v>180000</v>
      </c>
      <c r="AY188" s="217">
        <f t="shared" si="867"/>
        <v>0</v>
      </c>
      <c r="AZ188" s="217">
        <f t="shared" si="867"/>
        <v>360000</v>
      </c>
      <c r="BA188" s="217">
        <f t="shared" si="867"/>
        <v>0</v>
      </c>
      <c r="BB188" s="217">
        <f t="shared" si="867"/>
        <v>180000</v>
      </c>
      <c r="BC188" s="217">
        <f t="shared" si="867"/>
        <v>180000</v>
      </c>
      <c r="BD188" s="217">
        <f t="shared" si="867"/>
        <v>0</v>
      </c>
      <c r="BE188" s="217">
        <f t="shared" si="867"/>
        <v>360000</v>
      </c>
      <c r="BF188" s="217">
        <f t="shared" si="867"/>
        <v>0</v>
      </c>
      <c r="BG188" s="217">
        <f t="shared" si="867"/>
        <v>180000</v>
      </c>
      <c r="BH188" s="217">
        <f t="shared" si="867"/>
        <v>180000</v>
      </c>
      <c r="BI188" s="217">
        <f t="shared" si="867"/>
        <v>0</v>
      </c>
      <c r="BJ188" s="217">
        <f t="shared" si="867"/>
        <v>360000</v>
      </c>
      <c r="BK188" s="217">
        <f t="shared" si="867"/>
        <v>0</v>
      </c>
      <c r="BL188" s="217">
        <f t="shared" si="867"/>
        <v>0</v>
      </c>
      <c r="BM188" s="217">
        <f t="shared" si="867"/>
        <v>0</v>
      </c>
      <c r="BN188" s="217">
        <f t="shared" si="867"/>
        <v>0</v>
      </c>
      <c r="BO188" s="217">
        <f t="shared" si="867"/>
        <v>0</v>
      </c>
      <c r="BP188" s="24"/>
      <c r="BQ188" s="24"/>
      <c r="BR188" s="181"/>
    </row>
    <row r="189" spans="1:70" s="141" customFormat="1" ht="14.25" x14ac:dyDescent="0.25">
      <c r="A189" s="279"/>
      <c r="B189" s="19" t="s">
        <v>34</v>
      </c>
      <c r="C189" s="217">
        <f t="shared" ref="C189:F189" si="868">C27+C63+C106+C147</f>
        <v>0</v>
      </c>
      <c r="D189" s="217">
        <f t="shared" si="868"/>
        <v>15000</v>
      </c>
      <c r="E189" s="217">
        <f t="shared" si="868"/>
        <v>15000</v>
      </c>
      <c r="F189" s="217">
        <f t="shared" si="868"/>
        <v>0</v>
      </c>
      <c r="G189" s="217">
        <f t="shared" si="848"/>
        <v>25500</v>
      </c>
      <c r="H189" s="217">
        <f t="shared" ref="H189:BO189" si="869">+H27+H63+H106+H147</f>
        <v>0</v>
      </c>
      <c r="I189" s="217">
        <f t="shared" si="869"/>
        <v>0</v>
      </c>
      <c r="J189" s="217">
        <f t="shared" si="869"/>
        <v>0</v>
      </c>
      <c r="K189" s="217">
        <f t="shared" si="869"/>
        <v>0</v>
      </c>
      <c r="L189" s="217">
        <f t="shared" si="869"/>
        <v>0</v>
      </c>
      <c r="M189" s="217">
        <f t="shared" si="869"/>
        <v>0</v>
      </c>
      <c r="N189" s="217">
        <f t="shared" si="869"/>
        <v>0</v>
      </c>
      <c r="O189" s="217">
        <f t="shared" si="869"/>
        <v>0</v>
      </c>
      <c r="P189" s="217">
        <f t="shared" si="869"/>
        <v>0</v>
      </c>
      <c r="Q189" s="217">
        <f t="shared" si="869"/>
        <v>0</v>
      </c>
      <c r="R189" s="217">
        <f t="shared" si="869"/>
        <v>0</v>
      </c>
      <c r="S189" s="217">
        <f t="shared" si="869"/>
        <v>0</v>
      </c>
      <c r="T189" s="217">
        <f t="shared" si="869"/>
        <v>0</v>
      </c>
      <c r="U189" s="217">
        <f t="shared" si="869"/>
        <v>0</v>
      </c>
      <c r="V189" s="217">
        <f t="shared" si="869"/>
        <v>0</v>
      </c>
      <c r="W189" s="217">
        <f t="shared" si="869"/>
        <v>0</v>
      </c>
      <c r="X189" s="217">
        <f t="shared" si="869"/>
        <v>0</v>
      </c>
      <c r="Y189" s="217">
        <f t="shared" si="869"/>
        <v>0</v>
      </c>
      <c r="Z189" s="217">
        <f t="shared" si="869"/>
        <v>0</v>
      </c>
      <c r="AA189" s="217">
        <f t="shared" si="869"/>
        <v>0</v>
      </c>
      <c r="AB189" s="217">
        <f t="shared" si="869"/>
        <v>0</v>
      </c>
      <c r="AC189" s="217">
        <f t="shared" si="869"/>
        <v>0</v>
      </c>
      <c r="AD189" s="217">
        <f t="shared" si="869"/>
        <v>0</v>
      </c>
      <c r="AE189" s="217">
        <f t="shared" si="869"/>
        <v>0</v>
      </c>
      <c r="AF189" s="217">
        <f t="shared" si="869"/>
        <v>0</v>
      </c>
      <c r="AG189" s="217">
        <f t="shared" si="869"/>
        <v>0</v>
      </c>
      <c r="AH189" s="217">
        <f t="shared" si="869"/>
        <v>0</v>
      </c>
      <c r="AI189" s="217">
        <f t="shared" si="869"/>
        <v>0</v>
      </c>
      <c r="AJ189" s="217">
        <f t="shared" si="869"/>
        <v>0</v>
      </c>
      <c r="AK189" s="217">
        <f t="shared" si="869"/>
        <v>0</v>
      </c>
      <c r="AL189" s="217">
        <f t="shared" si="869"/>
        <v>0</v>
      </c>
      <c r="AM189" s="217">
        <f t="shared" si="869"/>
        <v>15000</v>
      </c>
      <c r="AN189" s="217">
        <f t="shared" si="869"/>
        <v>15000</v>
      </c>
      <c r="AO189" s="217">
        <f t="shared" si="869"/>
        <v>0</v>
      </c>
      <c r="AP189" s="217">
        <f t="shared" si="869"/>
        <v>30000</v>
      </c>
      <c r="AQ189" s="217">
        <f t="shared" si="869"/>
        <v>0</v>
      </c>
      <c r="AR189" s="217">
        <f t="shared" si="869"/>
        <v>15000</v>
      </c>
      <c r="AS189" s="217">
        <f t="shared" si="869"/>
        <v>15000</v>
      </c>
      <c r="AT189" s="217">
        <f t="shared" si="869"/>
        <v>0</v>
      </c>
      <c r="AU189" s="217">
        <f t="shared" si="869"/>
        <v>30000</v>
      </c>
      <c r="AV189" s="217">
        <f t="shared" si="869"/>
        <v>0</v>
      </c>
      <c r="AW189" s="217">
        <f t="shared" si="869"/>
        <v>15000</v>
      </c>
      <c r="AX189" s="217">
        <f t="shared" si="869"/>
        <v>15000</v>
      </c>
      <c r="AY189" s="217">
        <f t="shared" si="869"/>
        <v>0</v>
      </c>
      <c r="AZ189" s="217">
        <f t="shared" si="869"/>
        <v>30000</v>
      </c>
      <c r="BA189" s="217">
        <f t="shared" si="869"/>
        <v>0</v>
      </c>
      <c r="BB189" s="217">
        <f t="shared" si="869"/>
        <v>12750</v>
      </c>
      <c r="BC189" s="217">
        <f t="shared" si="869"/>
        <v>12750</v>
      </c>
      <c r="BD189" s="217">
        <f t="shared" si="869"/>
        <v>0</v>
      </c>
      <c r="BE189" s="217">
        <f t="shared" si="869"/>
        <v>25500</v>
      </c>
      <c r="BF189" s="217">
        <f t="shared" si="869"/>
        <v>0</v>
      </c>
      <c r="BG189" s="217">
        <f t="shared" si="869"/>
        <v>12750</v>
      </c>
      <c r="BH189" s="217">
        <f t="shared" si="869"/>
        <v>12750</v>
      </c>
      <c r="BI189" s="217">
        <f t="shared" si="869"/>
        <v>0</v>
      </c>
      <c r="BJ189" s="217">
        <f t="shared" si="869"/>
        <v>25500</v>
      </c>
      <c r="BK189" s="217">
        <f t="shared" si="869"/>
        <v>0</v>
      </c>
      <c r="BL189" s="217">
        <f t="shared" si="869"/>
        <v>0</v>
      </c>
      <c r="BM189" s="217">
        <f t="shared" si="869"/>
        <v>0</v>
      </c>
      <c r="BN189" s="217">
        <f t="shared" si="869"/>
        <v>0</v>
      </c>
      <c r="BO189" s="217">
        <f t="shared" si="869"/>
        <v>0</v>
      </c>
      <c r="BP189" s="24"/>
      <c r="BQ189" s="24"/>
      <c r="BR189" s="181"/>
    </row>
    <row r="190" spans="1:70" s="141" customFormat="1" ht="14.25" x14ac:dyDescent="0.25">
      <c r="A190" s="279"/>
      <c r="B190" s="19" t="s">
        <v>61</v>
      </c>
      <c r="C190" s="217">
        <f t="shared" ref="C190:F190" si="870">C28+C64+C107+C148</f>
        <v>0</v>
      </c>
      <c r="D190" s="217">
        <f t="shared" si="870"/>
        <v>20000</v>
      </c>
      <c r="E190" s="217">
        <f t="shared" si="870"/>
        <v>20000</v>
      </c>
      <c r="F190" s="217">
        <f t="shared" si="870"/>
        <v>0</v>
      </c>
      <c r="G190" s="217">
        <f t="shared" si="848"/>
        <v>38441</v>
      </c>
      <c r="H190" s="217">
        <f t="shared" ref="H190:BO190" si="871">+H28+H64+H107+H148</f>
        <v>0</v>
      </c>
      <c r="I190" s="217">
        <f t="shared" si="871"/>
        <v>0</v>
      </c>
      <c r="J190" s="217">
        <f t="shared" si="871"/>
        <v>0</v>
      </c>
      <c r="K190" s="217">
        <f t="shared" si="871"/>
        <v>0</v>
      </c>
      <c r="L190" s="217">
        <f t="shared" si="871"/>
        <v>0</v>
      </c>
      <c r="M190" s="217">
        <f t="shared" si="871"/>
        <v>0</v>
      </c>
      <c r="N190" s="217">
        <f t="shared" si="871"/>
        <v>0</v>
      </c>
      <c r="O190" s="217">
        <f t="shared" si="871"/>
        <v>0</v>
      </c>
      <c r="P190" s="217">
        <f t="shared" si="871"/>
        <v>0</v>
      </c>
      <c r="Q190" s="217">
        <f t="shared" si="871"/>
        <v>0</v>
      </c>
      <c r="R190" s="217">
        <f t="shared" si="871"/>
        <v>0</v>
      </c>
      <c r="S190" s="217">
        <f t="shared" si="871"/>
        <v>0</v>
      </c>
      <c r="T190" s="217">
        <f t="shared" si="871"/>
        <v>0</v>
      </c>
      <c r="U190" s="217">
        <f t="shared" si="871"/>
        <v>0</v>
      </c>
      <c r="V190" s="217">
        <f t="shared" si="871"/>
        <v>0</v>
      </c>
      <c r="W190" s="217">
        <f t="shared" si="871"/>
        <v>0</v>
      </c>
      <c r="X190" s="217">
        <f t="shared" si="871"/>
        <v>0</v>
      </c>
      <c r="Y190" s="217">
        <f t="shared" si="871"/>
        <v>0</v>
      </c>
      <c r="Z190" s="217">
        <f t="shared" si="871"/>
        <v>0</v>
      </c>
      <c r="AA190" s="217">
        <f t="shared" si="871"/>
        <v>0</v>
      </c>
      <c r="AB190" s="217">
        <f t="shared" si="871"/>
        <v>0</v>
      </c>
      <c r="AC190" s="217">
        <f t="shared" si="871"/>
        <v>4990</v>
      </c>
      <c r="AD190" s="217">
        <f t="shared" si="871"/>
        <v>4990</v>
      </c>
      <c r="AE190" s="217">
        <f t="shared" si="871"/>
        <v>0</v>
      </c>
      <c r="AF190" s="217">
        <f t="shared" si="871"/>
        <v>9980</v>
      </c>
      <c r="AG190" s="217">
        <f t="shared" si="871"/>
        <v>0</v>
      </c>
      <c r="AH190" s="217">
        <f t="shared" si="871"/>
        <v>4990</v>
      </c>
      <c r="AI190" s="217">
        <f t="shared" si="871"/>
        <v>4990</v>
      </c>
      <c r="AJ190" s="217">
        <f t="shared" si="871"/>
        <v>0</v>
      </c>
      <c r="AK190" s="217">
        <f t="shared" si="871"/>
        <v>9980</v>
      </c>
      <c r="AL190" s="217">
        <f t="shared" si="871"/>
        <v>0</v>
      </c>
      <c r="AM190" s="217">
        <f t="shared" si="871"/>
        <v>20000</v>
      </c>
      <c r="AN190" s="217">
        <f t="shared" si="871"/>
        <v>20000</v>
      </c>
      <c r="AO190" s="217">
        <f t="shared" si="871"/>
        <v>0</v>
      </c>
      <c r="AP190" s="217">
        <f t="shared" si="871"/>
        <v>40000</v>
      </c>
      <c r="AQ190" s="217">
        <f t="shared" si="871"/>
        <v>0</v>
      </c>
      <c r="AR190" s="217">
        <f t="shared" si="871"/>
        <v>20000</v>
      </c>
      <c r="AS190" s="217">
        <f t="shared" si="871"/>
        <v>20000</v>
      </c>
      <c r="AT190" s="217">
        <f t="shared" si="871"/>
        <v>0</v>
      </c>
      <c r="AU190" s="217">
        <f t="shared" si="871"/>
        <v>40000</v>
      </c>
      <c r="AV190" s="217">
        <f t="shared" si="871"/>
        <v>0</v>
      </c>
      <c r="AW190" s="217">
        <f t="shared" si="871"/>
        <v>20000</v>
      </c>
      <c r="AX190" s="217">
        <f t="shared" si="871"/>
        <v>20000</v>
      </c>
      <c r="AY190" s="217">
        <f t="shared" si="871"/>
        <v>0</v>
      </c>
      <c r="AZ190" s="217">
        <f t="shared" si="871"/>
        <v>40000</v>
      </c>
      <c r="BA190" s="217">
        <f t="shared" si="871"/>
        <v>0</v>
      </c>
      <c r="BB190" s="217">
        <f t="shared" si="871"/>
        <v>20000</v>
      </c>
      <c r="BC190" s="217">
        <f t="shared" si="871"/>
        <v>20000</v>
      </c>
      <c r="BD190" s="217">
        <f t="shared" si="871"/>
        <v>0</v>
      </c>
      <c r="BE190" s="217">
        <f t="shared" si="871"/>
        <v>40000</v>
      </c>
      <c r="BF190" s="217">
        <f t="shared" si="871"/>
        <v>0</v>
      </c>
      <c r="BG190" s="217">
        <f t="shared" si="871"/>
        <v>20000</v>
      </c>
      <c r="BH190" s="217">
        <f t="shared" si="871"/>
        <v>20000</v>
      </c>
      <c r="BI190" s="217">
        <f t="shared" si="871"/>
        <v>0</v>
      </c>
      <c r="BJ190" s="217">
        <f t="shared" si="871"/>
        <v>40000</v>
      </c>
      <c r="BK190" s="217">
        <f t="shared" si="871"/>
        <v>0</v>
      </c>
      <c r="BL190" s="217">
        <f t="shared" si="871"/>
        <v>0</v>
      </c>
      <c r="BM190" s="217">
        <f t="shared" si="871"/>
        <v>0</v>
      </c>
      <c r="BN190" s="217">
        <f t="shared" si="871"/>
        <v>0</v>
      </c>
      <c r="BO190" s="217">
        <f t="shared" si="871"/>
        <v>0</v>
      </c>
      <c r="BP190" s="24"/>
      <c r="BQ190" s="24"/>
      <c r="BR190" s="181"/>
    </row>
    <row r="191" spans="1:70" s="141" customFormat="1" ht="14.25" x14ac:dyDescent="0.25">
      <c r="A191" s="280"/>
      <c r="B191" s="19" t="s">
        <v>62</v>
      </c>
      <c r="C191" s="217">
        <f t="shared" ref="C191:F191" si="872">C29+C65+C108+C149</f>
        <v>0</v>
      </c>
      <c r="D191" s="217">
        <f t="shared" si="872"/>
        <v>15000</v>
      </c>
      <c r="E191" s="217">
        <f t="shared" si="872"/>
        <v>15000</v>
      </c>
      <c r="F191" s="217">
        <f t="shared" si="872"/>
        <v>0</v>
      </c>
      <c r="G191" s="217">
        <f t="shared" si="848"/>
        <v>30000</v>
      </c>
      <c r="H191" s="217">
        <f t="shared" ref="H191:BO191" si="873">+H29+H65+H108+H149</f>
        <v>0</v>
      </c>
      <c r="I191" s="217">
        <f t="shared" si="873"/>
        <v>0</v>
      </c>
      <c r="J191" s="217">
        <f t="shared" si="873"/>
        <v>0</v>
      </c>
      <c r="K191" s="217">
        <f t="shared" si="873"/>
        <v>0</v>
      </c>
      <c r="L191" s="217">
        <f t="shared" si="873"/>
        <v>0</v>
      </c>
      <c r="M191" s="217">
        <f t="shared" si="873"/>
        <v>0</v>
      </c>
      <c r="N191" s="217">
        <f t="shared" si="873"/>
        <v>0</v>
      </c>
      <c r="O191" s="217">
        <f t="shared" si="873"/>
        <v>0</v>
      </c>
      <c r="P191" s="217">
        <f t="shared" si="873"/>
        <v>0</v>
      </c>
      <c r="Q191" s="217">
        <f t="shared" si="873"/>
        <v>0</v>
      </c>
      <c r="R191" s="217">
        <f t="shared" si="873"/>
        <v>0</v>
      </c>
      <c r="S191" s="217">
        <f t="shared" si="873"/>
        <v>1656.87</v>
      </c>
      <c r="T191" s="217">
        <f t="shared" si="873"/>
        <v>1656.87</v>
      </c>
      <c r="U191" s="217">
        <f t="shared" si="873"/>
        <v>0</v>
      </c>
      <c r="V191" s="217">
        <f t="shared" si="873"/>
        <v>3313.74</v>
      </c>
      <c r="W191" s="217">
        <f t="shared" si="873"/>
        <v>0</v>
      </c>
      <c r="X191" s="217">
        <f t="shared" si="873"/>
        <v>1656.87</v>
      </c>
      <c r="Y191" s="217">
        <f t="shared" si="873"/>
        <v>1656.87</v>
      </c>
      <c r="Z191" s="217">
        <f t="shared" si="873"/>
        <v>0</v>
      </c>
      <c r="AA191" s="217">
        <f t="shared" si="873"/>
        <v>3313.74</v>
      </c>
      <c r="AB191" s="217">
        <f t="shared" si="873"/>
        <v>0</v>
      </c>
      <c r="AC191" s="217">
        <f t="shared" si="873"/>
        <v>17657.099999999999</v>
      </c>
      <c r="AD191" s="217">
        <f t="shared" si="873"/>
        <v>17657.099999999999</v>
      </c>
      <c r="AE191" s="217">
        <f t="shared" si="873"/>
        <v>0</v>
      </c>
      <c r="AF191" s="217">
        <f t="shared" si="873"/>
        <v>35314.199999999997</v>
      </c>
      <c r="AG191" s="217">
        <f t="shared" si="873"/>
        <v>0</v>
      </c>
      <c r="AH191" s="217">
        <f t="shared" si="873"/>
        <v>17657.099999999999</v>
      </c>
      <c r="AI191" s="217">
        <f t="shared" si="873"/>
        <v>17657.099999999999</v>
      </c>
      <c r="AJ191" s="217">
        <f t="shared" si="873"/>
        <v>0</v>
      </c>
      <c r="AK191" s="217">
        <f t="shared" si="873"/>
        <v>35314.199999999997</v>
      </c>
      <c r="AL191" s="217">
        <f t="shared" si="873"/>
        <v>0</v>
      </c>
      <c r="AM191" s="217">
        <f t="shared" si="873"/>
        <v>15000</v>
      </c>
      <c r="AN191" s="217">
        <f t="shared" si="873"/>
        <v>15000</v>
      </c>
      <c r="AO191" s="217">
        <f t="shared" si="873"/>
        <v>0</v>
      </c>
      <c r="AP191" s="217">
        <f t="shared" si="873"/>
        <v>30000</v>
      </c>
      <c r="AQ191" s="217">
        <f t="shared" si="873"/>
        <v>0</v>
      </c>
      <c r="AR191" s="217">
        <f t="shared" si="873"/>
        <v>15000</v>
      </c>
      <c r="AS191" s="217">
        <f t="shared" si="873"/>
        <v>15000</v>
      </c>
      <c r="AT191" s="217">
        <f t="shared" si="873"/>
        <v>0</v>
      </c>
      <c r="AU191" s="217">
        <f t="shared" si="873"/>
        <v>30000</v>
      </c>
      <c r="AV191" s="217">
        <f t="shared" si="873"/>
        <v>0</v>
      </c>
      <c r="AW191" s="217">
        <f t="shared" si="873"/>
        <v>15000</v>
      </c>
      <c r="AX191" s="217">
        <f t="shared" si="873"/>
        <v>15000</v>
      </c>
      <c r="AY191" s="217">
        <f t="shared" si="873"/>
        <v>0</v>
      </c>
      <c r="AZ191" s="217">
        <f t="shared" si="873"/>
        <v>30000</v>
      </c>
      <c r="BA191" s="217">
        <f t="shared" si="873"/>
        <v>0</v>
      </c>
      <c r="BB191" s="217">
        <f t="shared" si="873"/>
        <v>15000</v>
      </c>
      <c r="BC191" s="217">
        <f t="shared" si="873"/>
        <v>15000</v>
      </c>
      <c r="BD191" s="217">
        <f t="shared" si="873"/>
        <v>0</v>
      </c>
      <c r="BE191" s="217">
        <f t="shared" si="873"/>
        <v>30000</v>
      </c>
      <c r="BF191" s="217">
        <f t="shared" si="873"/>
        <v>0</v>
      </c>
      <c r="BG191" s="217">
        <f t="shared" si="873"/>
        <v>15000</v>
      </c>
      <c r="BH191" s="217">
        <f t="shared" si="873"/>
        <v>15000</v>
      </c>
      <c r="BI191" s="217">
        <f t="shared" si="873"/>
        <v>0</v>
      </c>
      <c r="BJ191" s="217">
        <f t="shared" si="873"/>
        <v>30000</v>
      </c>
      <c r="BK191" s="217">
        <f t="shared" si="873"/>
        <v>0</v>
      </c>
      <c r="BL191" s="217">
        <f t="shared" si="873"/>
        <v>0</v>
      </c>
      <c r="BM191" s="217">
        <f t="shared" si="873"/>
        <v>0</v>
      </c>
      <c r="BN191" s="217">
        <f t="shared" si="873"/>
        <v>0</v>
      </c>
      <c r="BO191" s="217">
        <f t="shared" si="873"/>
        <v>0</v>
      </c>
      <c r="BP191" s="24"/>
      <c r="BQ191" s="24"/>
      <c r="BR191" s="181"/>
    </row>
    <row r="192" spans="1:70" s="141" customFormat="1" ht="14.25" customHeight="1" x14ac:dyDescent="0.25">
      <c r="A192" s="283" t="s">
        <v>35</v>
      </c>
      <c r="B192" s="202"/>
      <c r="C192" s="203">
        <f>SUM(C193:C194)</f>
        <v>0</v>
      </c>
      <c r="D192" s="203">
        <f>SUM(D193:D194)</f>
        <v>67500</v>
      </c>
      <c r="E192" s="203">
        <f t="shared" ref="E192:BO192" si="874">SUM(E193:E194)</f>
        <v>67500</v>
      </c>
      <c r="F192" s="203">
        <f t="shared" si="874"/>
        <v>0</v>
      </c>
      <c r="G192" s="203">
        <f t="shared" si="874"/>
        <v>128397.75999999999</v>
      </c>
      <c r="H192" s="203">
        <f t="shared" si="874"/>
        <v>0</v>
      </c>
      <c r="I192" s="203">
        <f t="shared" si="874"/>
        <v>0</v>
      </c>
      <c r="J192" s="203">
        <f t="shared" si="874"/>
        <v>0</v>
      </c>
      <c r="K192" s="203">
        <f t="shared" si="874"/>
        <v>0</v>
      </c>
      <c r="L192" s="203">
        <f t="shared" si="874"/>
        <v>0</v>
      </c>
      <c r="M192" s="210">
        <f>+M30+M66+M109</f>
        <v>0</v>
      </c>
      <c r="N192" s="210">
        <f>+N30+N66+N109</f>
        <v>0</v>
      </c>
      <c r="O192" s="210">
        <f>+O30+O66+O109</f>
        <v>0</v>
      </c>
      <c r="P192" s="210">
        <f>+P30+P66+P109</f>
        <v>0</v>
      </c>
      <c r="Q192" s="210">
        <f>+Q30+Q66+Q109</f>
        <v>0</v>
      </c>
      <c r="R192" s="203">
        <f t="shared" si="874"/>
        <v>0</v>
      </c>
      <c r="S192" s="203">
        <f t="shared" si="874"/>
        <v>36.400000000000006</v>
      </c>
      <c r="T192" s="203">
        <f t="shared" si="874"/>
        <v>36.400000000000006</v>
      </c>
      <c r="U192" s="203">
        <f t="shared" si="874"/>
        <v>0</v>
      </c>
      <c r="V192" s="203">
        <f t="shared" si="874"/>
        <v>72.800000000000011</v>
      </c>
      <c r="W192" s="203">
        <f t="shared" si="874"/>
        <v>0</v>
      </c>
      <c r="X192" s="203">
        <f t="shared" si="874"/>
        <v>36.400000000000006</v>
      </c>
      <c r="Y192" s="203">
        <f t="shared" si="874"/>
        <v>36.400000000000006</v>
      </c>
      <c r="Z192" s="203">
        <f t="shared" si="874"/>
        <v>0</v>
      </c>
      <c r="AA192" s="203">
        <f t="shared" si="874"/>
        <v>72.800000000000011</v>
      </c>
      <c r="AB192" s="203">
        <f t="shared" si="874"/>
        <v>0</v>
      </c>
      <c r="AC192" s="203">
        <f t="shared" si="874"/>
        <v>19927.439999999999</v>
      </c>
      <c r="AD192" s="203">
        <f t="shared" si="874"/>
        <v>19927.439999999999</v>
      </c>
      <c r="AE192" s="203">
        <f t="shared" si="874"/>
        <v>0</v>
      </c>
      <c r="AF192" s="203">
        <f t="shared" si="874"/>
        <v>39854.879999999997</v>
      </c>
      <c r="AG192" s="203">
        <f t="shared" si="874"/>
        <v>0</v>
      </c>
      <c r="AH192" s="203">
        <f t="shared" si="874"/>
        <v>19927.439999999999</v>
      </c>
      <c r="AI192" s="203">
        <f t="shared" si="874"/>
        <v>19927.439999999999</v>
      </c>
      <c r="AJ192" s="203">
        <f t="shared" si="874"/>
        <v>0</v>
      </c>
      <c r="AK192" s="203">
        <f t="shared" si="874"/>
        <v>39854.879999999997</v>
      </c>
      <c r="AL192" s="203">
        <f>SUM(AL193:AL194)</f>
        <v>0</v>
      </c>
      <c r="AM192" s="203">
        <f>SUM(AM193:AM194)</f>
        <v>67500</v>
      </c>
      <c r="AN192" s="203">
        <f>SUM(AN193:AN194)</f>
        <v>67500</v>
      </c>
      <c r="AO192" s="203">
        <f t="shared" si="874"/>
        <v>0</v>
      </c>
      <c r="AP192" s="203">
        <f>SUM(AP193:AP194)</f>
        <v>135000</v>
      </c>
      <c r="AQ192" s="203">
        <f t="shared" si="874"/>
        <v>0</v>
      </c>
      <c r="AR192" s="203">
        <f t="shared" si="874"/>
        <v>67500</v>
      </c>
      <c r="AS192" s="203">
        <f t="shared" si="874"/>
        <v>67500</v>
      </c>
      <c r="AT192" s="203">
        <f t="shared" si="874"/>
        <v>0</v>
      </c>
      <c r="AU192" s="203">
        <f t="shared" si="874"/>
        <v>135000</v>
      </c>
      <c r="AV192" s="203">
        <f t="shared" si="874"/>
        <v>0</v>
      </c>
      <c r="AW192" s="203">
        <f t="shared" si="874"/>
        <v>67500</v>
      </c>
      <c r="AX192" s="203">
        <f t="shared" si="874"/>
        <v>67500</v>
      </c>
      <c r="AY192" s="203">
        <f t="shared" si="874"/>
        <v>0</v>
      </c>
      <c r="AZ192" s="203">
        <f t="shared" si="874"/>
        <v>135000</v>
      </c>
      <c r="BA192" s="203">
        <f t="shared" si="874"/>
        <v>0</v>
      </c>
      <c r="BB192" s="203">
        <f t="shared" si="874"/>
        <v>67460.37</v>
      </c>
      <c r="BC192" s="203">
        <f t="shared" si="874"/>
        <v>67460.37</v>
      </c>
      <c r="BD192" s="203">
        <f t="shared" si="874"/>
        <v>0</v>
      </c>
      <c r="BE192" s="203">
        <f t="shared" si="874"/>
        <v>134920.74</v>
      </c>
      <c r="BF192" s="203">
        <f t="shared" si="874"/>
        <v>0</v>
      </c>
      <c r="BG192" s="203">
        <f t="shared" si="874"/>
        <v>67460.37</v>
      </c>
      <c r="BH192" s="203">
        <f t="shared" si="874"/>
        <v>67460.37</v>
      </c>
      <c r="BI192" s="203">
        <f t="shared" si="874"/>
        <v>0</v>
      </c>
      <c r="BJ192" s="203">
        <f t="shared" si="874"/>
        <v>134920.74</v>
      </c>
      <c r="BK192" s="203">
        <f t="shared" si="874"/>
        <v>0</v>
      </c>
      <c r="BL192" s="203">
        <f t="shared" si="874"/>
        <v>0</v>
      </c>
      <c r="BM192" s="203">
        <f t="shared" si="874"/>
        <v>0</v>
      </c>
      <c r="BN192" s="203">
        <f t="shared" si="874"/>
        <v>0</v>
      </c>
      <c r="BO192" s="203">
        <f t="shared" si="874"/>
        <v>0</v>
      </c>
      <c r="BP192" s="24"/>
      <c r="BQ192" s="24"/>
      <c r="BR192" s="181"/>
    </row>
    <row r="193" spans="1:70" s="141" customFormat="1" ht="28.5" x14ac:dyDescent="0.25">
      <c r="A193" s="279"/>
      <c r="B193" s="19" t="s">
        <v>63</v>
      </c>
      <c r="C193" s="217">
        <f t="shared" ref="C193:F193" si="875">C31+C67+C110+C151</f>
        <v>0</v>
      </c>
      <c r="D193" s="217">
        <f t="shared" si="875"/>
        <v>65000</v>
      </c>
      <c r="E193" s="217">
        <f t="shared" si="875"/>
        <v>65000</v>
      </c>
      <c r="F193" s="217">
        <f t="shared" si="875"/>
        <v>0</v>
      </c>
      <c r="G193" s="217">
        <f t="shared" si="848"/>
        <v>123397.75999999999</v>
      </c>
      <c r="H193" s="217">
        <f t="shared" ref="H193:BO193" si="876">+H31+H67+H110+H151</f>
        <v>0</v>
      </c>
      <c r="I193" s="217">
        <f t="shared" si="876"/>
        <v>0</v>
      </c>
      <c r="J193" s="217">
        <f t="shared" si="876"/>
        <v>0</v>
      </c>
      <c r="K193" s="217">
        <f t="shared" si="876"/>
        <v>0</v>
      </c>
      <c r="L193" s="217">
        <f t="shared" si="876"/>
        <v>0</v>
      </c>
      <c r="M193" s="217">
        <f t="shared" si="876"/>
        <v>0</v>
      </c>
      <c r="N193" s="217">
        <f t="shared" si="876"/>
        <v>0</v>
      </c>
      <c r="O193" s="217">
        <f t="shared" si="876"/>
        <v>0</v>
      </c>
      <c r="P193" s="217">
        <f t="shared" si="876"/>
        <v>0</v>
      </c>
      <c r="Q193" s="217">
        <f t="shared" si="876"/>
        <v>0</v>
      </c>
      <c r="R193" s="217">
        <f t="shared" si="876"/>
        <v>0</v>
      </c>
      <c r="S193" s="217">
        <f t="shared" si="876"/>
        <v>36.400000000000006</v>
      </c>
      <c r="T193" s="217">
        <f t="shared" si="876"/>
        <v>36.400000000000006</v>
      </c>
      <c r="U193" s="217">
        <f t="shared" si="876"/>
        <v>0</v>
      </c>
      <c r="V193" s="217">
        <f t="shared" si="876"/>
        <v>72.800000000000011</v>
      </c>
      <c r="W193" s="217">
        <f t="shared" si="876"/>
        <v>0</v>
      </c>
      <c r="X193" s="217">
        <f t="shared" si="876"/>
        <v>36.400000000000006</v>
      </c>
      <c r="Y193" s="217">
        <f t="shared" si="876"/>
        <v>36.400000000000006</v>
      </c>
      <c r="Z193" s="217">
        <f t="shared" si="876"/>
        <v>0</v>
      </c>
      <c r="AA193" s="217">
        <f t="shared" si="876"/>
        <v>72.800000000000011</v>
      </c>
      <c r="AB193" s="217">
        <f t="shared" si="876"/>
        <v>0</v>
      </c>
      <c r="AC193" s="217">
        <f t="shared" si="876"/>
        <v>19927.439999999999</v>
      </c>
      <c r="AD193" s="217">
        <f t="shared" si="876"/>
        <v>19927.439999999999</v>
      </c>
      <c r="AE193" s="217">
        <f t="shared" si="876"/>
        <v>0</v>
      </c>
      <c r="AF193" s="217">
        <f t="shared" si="876"/>
        <v>39854.879999999997</v>
      </c>
      <c r="AG193" s="217">
        <f t="shared" si="876"/>
        <v>0</v>
      </c>
      <c r="AH193" s="217">
        <f t="shared" si="876"/>
        <v>19927.439999999999</v>
      </c>
      <c r="AI193" s="217">
        <f t="shared" si="876"/>
        <v>19927.439999999999</v>
      </c>
      <c r="AJ193" s="217">
        <f t="shared" si="876"/>
        <v>0</v>
      </c>
      <c r="AK193" s="217">
        <f t="shared" si="876"/>
        <v>39854.879999999997</v>
      </c>
      <c r="AL193" s="217">
        <f t="shared" si="876"/>
        <v>0</v>
      </c>
      <c r="AM193" s="217">
        <f t="shared" si="876"/>
        <v>64999.999999999993</v>
      </c>
      <c r="AN193" s="217">
        <f t="shared" si="876"/>
        <v>64999.999999999993</v>
      </c>
      <c r="AO193" s="217">
        <f t="shared" si="876"/>
        <v>0</v>
      </c>
      <c r="AP193" s="217">
        <f t="shared" si="876"/>
        <v>129999.99999999999</v>
      </c>
      <c r="AQ193" s="217">
        <f t="shared" si="876"/>
        <v>0</v>
      </c>
      <c r="AR193" s="217">
        <f t="shared" si="876"/>
        <v>65000</v>
      </c>
      <c r="AS193" s="217">
        <f t="shared" si="876"/>
        <v>65000</v>
      </c>
      <c r="AT193" s="217">
        <f t="shared" si="876"/>
        <v>0</v>
      </c>
      <c r="AU193" s="217">
        <f t="shared" si="876"/>
        <v>130000</v>
      </c>
      <c r="AV193" s="217">
        <f t="shared" si="876"/>
        <v>0</v>
      </c>
      <c r="AW193" s="217">
        <f t="shared" si="876"/>
        <v>65000</v>
      </c>
      <c r="AX193" s="217">
        <f t="shared" si="876"/>
        <v>65000</v>
      </c>
      <c r="AY193" s="217">
        <f t="shared" si="876"/>
        <v>0</v>
      </c>
      <c r="AZ193" s="217">
        <f t="shared" si="876"/>
        <v>130000</v>
      </c>
      <c r="BA193" s="217">
        <f t="shared" si="876"/>
        <v>0</v>
      </c>
      <c r="BB193" s="217">
        <f t="shared" si="876"/>
        <v>64960.37</v>
      </c>
      <c r="BC193" s="217">
        <f t="shared" si="876"/>
        <v>64960.37</v>
      </c>
      <c r="BD193" s="217">
        <f t="shared" si="876"/>
        <v>0</v>
      </c>
      <c r="BE193" s="217">
        <f t="shared" si="876"/>
        <v>129920.74</v>
      </c>
      <c r="BF193" s="217">
        <f t="shared" si="876"/>
        <v>0</v>
      </c>
      <c r="BG193" s="217">
        <f t="shared" si="876"/>
        <v>64960.37</v>
      </c>
      <c r="BH193" s="217">
        <f t="shared" si="876"/>
        <v>64960.37</v>
      </c>
      <c r="BI193" s="217">
        <f t="shared" si="876"/>
        <v>0</v>
      </c>
      <c r="BJ193" s="217">
        <f t="shared" si="876"/>
        <v>129920.74</v>
      </c>
      <c r="BK193" s="217">
        <f t="shared" si="876"/>
        <v>0</v>
      </c>
      <c r="BL193" s="217">
        <f t="shared" si="876"/>
        <v>0</v>
      </c>
      <c r="BM193" s="217">
        <f t="shared" si="876"/>
        <v>0</v>
      </c>
      <c r="BN193" s="217">
        <f t="shared" si="876"/>
        <v>0</v>
      </c>
      <c r="BO193" s="217">
        <f t="shared" si="876"/>
        <v>0</v>
      </c>
      <c r="BP193" s="24"/>
      <c r="BQ193" s="24"/>
      <c r="BR193" s="181"/>
    </row>
    <row r="194" spans="1:70" s="141" customFormat="1" ht="14.25" x14ac:dyDescent="0.25">
      <c r="A194" s="280"/>
      <c r="B194" s="19" t="s">
        <v>36</v>
      </c>
      <c r="C194" s="217">
        <f t="shared" ref="C194:F194" si="877">C32+C68+C111+C152</f>
        <v>0</v>
      </c>
      <c r="D194" s="217">
        <f t="shared" si="877"/>
        <v>2500</v>
      </c>
      <c r="E194" s="217">
        <f t="shared" si="877"/>
        <v>2500</v>
      </c>
      <c r="F194" s="217">
        <f t="shared" si="877"/>
        <v>0</v>
      </c>
      <c r="G194" s="217">
        <f t="shared" si="848"/>
        <v>5000</v>
      </c>
      <c r="H194" s="217">
        <f t="shared" ref="H194:BO194" si="878">+H32+H68+H111+H152</f>
        <v>0</v>
      </c>
      <c r="I194" s="217">
        <f t="shared" si="878"/>
        <v>0</v>
      </c>
      <c r="J194" s="217">
        <f t="shared" si="878"/>
        <v>0</v>
      </c>
      <c r="K194" s="217">
        <f t="shared" si="878"/>
        <v>0</v>
      </c>
      <c r="L194" s="217">
        <f t="shared" si="878"/>
        <v>0</v>
      </c>
      <c r="M194" s="217">
        <f t="shared" si="878"/>
        <v>0</v>
      </c>
      <c r="N194" s="217">
        <f t="shared" si="878"/>
        <v>0</v>
      </c>
      <c r="O194" s="217">
        <f t="shared" si="878"/>
        <v>0</v>
      </c>
      <c r="P194" s="217">
        <f t="shared" si="878"/>
        <v>0</v>
      </c>
      <c r="Q194" s="217">
        <f t="shared" si="878"/>
        <v>0</v>
      </c>
      <c r="R194" s="217">
        <f t="shared" si="878"/>
        <v>0</v>
      </c>
      <c r="S194" s="217">
        <f t="shared" si="878"/>
        <v>0</v>
      </c>
      <c r="T194" s="217">
        <f t="shared" si="878"/>
        <v>0</v>
      </c>
      <c r="U194" s="217">
        <f t="shared" si="878"/>
        <v>0</v>
      </c>
      <c r="V194" s="217">
        <f t="shared" si="878"/>
        <v>0</v>
      </c>
      <c r="W194" s="217">
        <f t="shared" si="878"/>
        <v>0</v>
      </c>
      <c r="X194" s="217">
        <f t="shared" si="878"/>
        <v>0</v>
      </c>
      <c r="Y194" s="217">
        <f t="shared" si="878"/>
        <v>0</v>
      </c>
      <c r="Z194" s="217">
        <f t="shared" si="878"/>
        <v>0</v>
      </c>
      <c r="AA194" s="217">
        <f t="shared" si="878"/>
        <v>0</v>
      </c>
      <c r="AB194" s="217">
        <f t="shared" si="878"/>
        <v>0</v>
      </c>
      <c r="AC194" s="217">
        <f t="shared" si="878"/>
        <v>0</v>
      </c>
      <c r="AD194" s="217">
        <f t="shared" si="878"/>
        <v>0</v>
      </c>
      <c r="AE194" s="217">
        <f t="shared" si="878"/>
        <v>0</v>
      </c>
      <c r="AF194" s="217">
        <f t="shared" si="878"/>
        <v>0</v>
      </c>
      <c r="AG194" s="217">
        <f t="shared" si="878"/>
        <v>0</v>
      </c>
      <c r="AH194" s="217">
        <f t="shared" si="878"/>
        <v>0</v>
      </c>
      <c r="AI194" s="217">
        <f t="shared" si="878"/>
        <v>0</v>
      </c>
      <c r="AJ194" s="217">
        <f t="shared" si="878"/>
        <v>0</v>
      </c>
      <c r="AK194" s="217">
        <f t="shared" si="878"/>
        <v>0</v>
      </c>
      <c r="AL194" s="217">
        <f t="shared" si="878"/>
        <v>0</v>
      </c>
      <c r="AM194" s="217">
        <f t="shared" si="878"/>
        <v>2500</v>
      </c>
      <c r="AN194" s="217">
        <f t="shared" si="878"/>
        <v>2500</v>
      </c>
      <c r="AO194" s="217">
        <f t="shared" si="878"/>
        <v>0</v>
      </c>
      <c r="AP194" s="217">
        <f t="shared" si="878"/>
        <v>5000</v>
      </c>
      <c r="AQ194" s="217">
        <f t="shared" si="878"/>
        <v>0</v>
      </c>
      <c r="AR194" s="217">
        <f t="shared" si="878"/>
        <v>2500</v>
      </c>
      <c r="AS194" s="217">
        <f t="shared" si="878"/>
        <v>2500</v>
      </c>
      <c r="AT194" s="217">
        <f t="shared" si="878"/>
        <v>0</v>
      </c>
      <c r="AU194" s="217">
        <f t="shared" si="878"/>
        <v>5000</v>
      </c>
      <c r="AV194" s="217">
        <f t="shared" si="878"/>
        <v>0</v>
      </c>
      <c r="AW194" s="217">
        <f t="shared" si="878"/>
        <v>2500</v>
      </c>
      <c r="AX194" s="217">
        <f t="shared" si="878"/>
        <v>2500</v>
      </c>
      <c r="AY194" s="217">
        <f t="shared" si="878"/>
        <v>0</v>
      </c>
      <c r="AZ194" s="217">
        <f t="shared" si="878"/>
        <v>5000</v>
      </c>
      <c r="BA194" s="217">
        <f t="shared" si="878"/>
        <v>0</v>
      </c>
      <c r="BB194" s="217">
        <f t="shared" si="878"/>
        <v>2500</v>
      </c>
      <c r="BC194" s="217">
        <f t="shared" si="878"/>
        <v>2500</v>
      </c>
      <c r="BD194" s="217">
        <f t="shared" si="878"/>
        <v>0</v>
      </c>
      <c r="BE194" s="217">
        <f t="shared" si="878"/>
        <v>5000</v>
      </c>
      <c r="BF194" s="217">
        <f t="shared" si="878"/>
        <v>0</v>
      </c>
      <c r="BG194" s="217">
        <f t="shared" si="878"/>
        <v>2500</v>
      </c>
      <c r="BH194" s="217">
        <f t="shared" si="878"/>
        <v>2500</v>
      </c>
      <c r="BI194" s="217">
        <f t="shared" si="878"/>
        <v>0</v>
      </c>
      <c r="BJ194" s="217">
        <f t="shared" si="878"/>
        <v>5000</v>
      </c>
      <c r="BK194" s="217">
        <f t="shared" si="878"/>
        <v>0</v>
      </c>
      <c r="BL194" s="217">
        <f t="shared" si="878"/>
        <v>0</v>
      </c>
      <c r="BM194" s="217">
        <f t="shared" si="878"/>
        <v>0</v>
      </c>
      <c r="BN194" s="217">
        <f t="shared" si="878"/>
        <v>0</v>
      </c>
      <c r="BO194" s="217">
        <f t="shared" si="878"/>
        <v>0</v>
      </c>
      <c r="BP194" s="24"/>
      <c r="BQ194" s="24"/>
      <c r="BR194" s="181"/>
    </row>
    <row r="195" spans="1:70" s="141" customFormat="1" ht="14.25" customHeight="1" x14ac:dyDescent="0.25">
      <c r="A195" s="283" t="s">
        <v>91</v>
      </c>
      <c r="B195" s="202"/>
      <c r="C195" s="203">
        <f>SUM(C196:C198)</f>
        <v>461742.95</v>
      </c>
      <c r="D195" s="203">
        <f t="shared" ref="D195:BO195" si="879">SUM(D196:D198)</f>
        <v>229128.52499999999</v>
      </c>
      <c r="E195" s="203">
        <f t="shared" si="879"/>
        <v>229128.52499999999</v>
      </c>
      <c r="F195" s="203">
        <f t="shared" si="879"/>
        <v>0</v>
      </c>
      <c r="G195" s="203">
        <f t="shared" si="879"/>
        <v>875895</v>
      </c>
      <c r="H195" s="203">
        <f t="shared" si="879"/>
        <v>0</v>
      </c>
      <c r="I195" s="203">
        <f t="shared" si="879"/>
        <v>0</v>
      </c>
      <c r="J195" s="203">
        <f t="shared" si="879"/>
        <v>0</v>
      </c>
      <c r="K195" s="203">
        <f t="shared" si="879"/>
        <v>0</v>
      </c>
      <c r="L195" s="203">
        <f t="shared" si="879"/>
        <v>0</v>
      </c>
      <c r="M195" s="203">
        <f t="shared" si="879"/>
        <v>0</v>
      </c>
      <c r="N195" s="203">
        <f t="shared" si="879"/>
        <v>0</v>
      </c>
      <c r="O195" s="203">
        <f t="shared" si="879"/>
        <v>0</v>
      </c>
      <c r="P195" s="203">
        <f t="shared" si="879"/>
        <v>0</v>
      </c>
      <c r="Q195" s="203">
        <f t="shared" si="879"/>
        <v>0</v>
      </c>
      <c r="R195" s="203">
        <f t="shared" si="879"/>
        <v>145106.99999999988</v>
      </c>
      <c r="S195" s="203">
        <f t="shared" si="879"/>
        <v>33512.184999999998</v>
      </c>
      <c r="T195" s="203">
        <f t="shared" si="879"/>
        <v>33512.184999999998</v>
      </c>
      <c r="U195" s="203">
        <f t="shared" si="879"/>
        <v>0</v>
      </c>
      <c r="V195" s="203">
        <f t="shared" si="879"/>
        <v>212131.36999999988</v>
      </c>
      <c r="W195" s="203">
        <f t="shared" si="879"/>
        <v>145106.99999999997</v>
      </c>
      <c r="X195" s="203">
        <f t="shared" si="879"/>
        <v>33512.184999999998</v>
      </c>
      <c r="Y195" s="203">
        <f t="shared" si="879"/>
        <v>33512.184999999998</v>
      </c>
      <c r="Z195" s="203">
        <f t="shared" si="879"/>
        <v>0</v>
      </c>
      <c r="AA195" s="203">
        <f t="shared" si="879"/>
        <v>212131.36999999997</v>
      </c>
      <c r="AB195" s="203">
        <f t="shared" si="879"/>
        <v>457250.02999999991</v>
      </c>
      <c r="AC195" s="203">
        <f t="shared" si="879"/>
        <v>164311.13</v>
      </c>
      <c r="AD195" s="203">
        <f t="shared" si="879"/>
        <v>164311.13</v>
      </c>
      <c r="AE195" s="203">
        <f t="shared" si="879"/>
        <v>0</v>
      </c>
      <c r="AF195" s="203">
        <f t="shared" si="879"/>
        <v>785872.28999999992</v>
      </c>
      <c r="AG195" s="203">
        <f t="shared" si="879"/>
        <v>457250.02999999997</v>
      </c>
      <c r="AH195" s="203">
        <f t="shared" si="879"/>
        <v>164311.13</v>
      </c>
      <c r="AI195" s="203">
        <f t="shared" si="879"/>
        <v>164311.13</v>
      </c>
      <c r="AJ195" s="203">
        <f t="shared" si="879"/>
        <v>0</v>
      </c>
      <c r="AK195" s="203">
        <f t="shared" si="879"/>
        <v>785872.28999999992</v>
      </c>
      <c r="AL195" s="203">
        <f>SUM(AL196:AL198)</f>
        <v>461742.94999999984</v>
      </c>
      <c r="AM195" s="203">
        <f t="shared" si="879"/>
        <v>229128.52499999999</v>
      </c>
      <c r="AN195" s="203">
        <f t="shared" si="879"/>
        <v>229128.52499999999</v>
      </c>
      <c r="AO195" s="203">
        <f t="shared" si="879"/>
        <v>0</v>
      </c>
      <c r="AP195" s="203">
        <f t="shared" si="879"/>
        <v>919999.99999999977</v>
      </c>
      <c r="AQ195" s="203">
        <f t="shared" si="879"/>
        <v>461742.94999999995</v>
      </c>
      <c r="AR195" s="203">
        <f t="shared" si="879"/>
        <v>229128.53</v>
      </c>
      <c r="AS195" s="203">
        <f t="shared" si="879"/>
        <v>229128.52000000002</v>
      </c>
      <c r="AT195" s="203">
        <f t="shared" si="879"/>
        <v>0</v>
      </c>
      <c r="AU195" s="203">
        <f t="shared" si="879"/>
        <v>920000</v>
      </c>
      <c r="AV195" s="203">
        <f t="shared" si="879"/>
        <v>461742.94999999995</v>
      </c>
      <c r="AW195" s="203">
        <f t="shared" si="879"/>
        <v>229128.53</v>
      </c>
      <c r="AX195" s="203">
        <f t="shared" si="879"/>
        <v>229128.52000000002</v>
      </c>
      <c r="AY195" s="203">
        <f t="shared" si="879"/>
        <v>0</v>
      </c>
      <c r="AZ195" s="203">
        <f t="shared" si="879"/>
        <v>920000</v>
      </c>
      <c r="BA195" s="203">
        <f t="shared" si="879"/>
        <v>461742.94999999995</v>
      </c>
      <c r="BB195" s="203">
        <f t="shared" si="879"/>
        <v>229084.24</v>
      </c>
      <c r="BC195" s="203">
        <f t="shared" si="879"/>
        <v>229084.23</v>
      </c>
      <c r="BD195" s="203">
        <f t="shared" si="879"/>
        <v>0</v>
      </c>
      <c r="BE195" s="203">
        <f t="shared" si="879"/>
        <v>919911.42</v>
      </c>
      <c r="BF195" s="203">
        <f t="shared" si="879"/>
        <v>461742.94999999995</v>
      </c>
      <c r="BG195" s="203">
        <f t="shared" si="879"/>
        <v>229084.24</v>
      </c>
      <c r="BH195" s="203">
        <f t="shared" si="879"/>
        <v>229084.23</v>
      </c>
      <c r="BI195" s="203">
        <f t="shared" si="879"/>
        <v>0</v>
      </c>
      <c r="BJ195" s="203">
        <f t="shared" si="879"/>
        <v>919911.42</v>
      </c>
      <c r="BK195" s="203">
        <f t="shared" si="879"/>
        <v>0</v>
      </c>
      <c r="BL195" s="203">
        <f t="shared" si="879"/>
        <v>0</v>
      </c>
      <c r="BM195" s="203">
        <f t="shared" si="879"/>
        <v>0</v>
      </c>
      <c r="BN195" s="203">
        <f t="shared" si="879"/>
        <v>0</v>
      </c>
      <c r="BO195" s="203">
        <f t="shared" si="879"/>
        <v>0</v>
      </c>
      <c r="BP195" s="24"/>
      <c r="BQ195" s="24"/>
      <c r="BR195" s="181"/>
    </row>
    <row r="196" spans="1:70" s="141" customFormat="1" ht="14.25" x14ac:dyDescent="0.25">
      <c r="A196" s="279"/>
      <c r="B196" s="19" t="s">
        <v>43</v>
      </c>
      <c r="C196" s="217">
        <f t="shared" ref="C196:F196" si="880">C34+C70+C113+C154</f>
        <v>461742.95</v>
      </c>
      <c r="D196" s="217">
        <f t="shared" si="880"/>
        <v>194128.52499999999</v>
      </c>
      <c r="E196" s="217">
        <f t="shared" si="880"/>
        <v>194128.52499999999</v>
      </c>
      <c r="F196" s="217">
        <f t="shared" si="880"/>
        <v>0</v>
      </c>
      <c r="G196" s="217">
        <f t="shared" si="848"/>
        <v>818295</v>
      </c>
      <c r="H196" s="217">
        <f t="shared" ref="H196:BN196" si="881">+H34+H70+H113+H154</f>
        <v>0</v>
      </c>
      <c r="I196" s="217">
        <f t="shared" si="881"/>
        <v>0</v>
      </c>
      <c r="J196" s="217">
        <f t="shared" si="881"/>
        <v>0</v>
      </c>
      <c r="K196" s="217">
        <f t="shared" si="881"/>
        <v>0</v>
      </c>
      <c r="L196" s="217">
        <f t="shared" si="881"/>
        <v>0</v>
      </c>
      <c r="M196" s="217">
        <f t="shared" si="881"/>
        <v>0</v>
      </c>
      <c r="N196" s="217">
        <f t="shared" si="881"/>
        <v>0</v>
      </c>
      <c r="O196" s="217">
        <f t="shared" si="881"/>
        <v>0</v>
      </c>
      <c r="P196" s="217">
        <f t="shared" si="881"/>
        <v>0</v>
      </c>
      <c r="Q196" s="217">
        <f t="shared" si="881"/>
        <v>0</v>
      </c>
      <c r="R196" s="217">
        <f t="shared" si="881"/>
        <v>145106.99999999988</v>
      </c>
      <c r="S196" s="217">
        <f t="shared" si="881"/>
        <v>30849.684999999998</v>
      </c>
      <c r="T196" s="217">
        <f t="shared" si="881"/>
        <v>30849.684999999998</v>
      </c>
      <c r="U196" s="217">
        <f t="shared" si="881"/>
        <v>0</v>
      </c>
      <c r="V196" s="217">
        <f t="shared" si="881"/>
        <v>206806.36999999988</v>
      </c>
      <c r="W196" s="217">
        <f t="shared" si="881"/>
        <v>145106.99999999997</v>
      </c>
      <c r="X196" s="217">
        <f t="shared" si="881"/>
        <v>30849.685000000001</v>
      </c>
      <c r="Y196" s="217">
        <f t="shared" si="881"/>
        <v>30849.685000000001</v>
      </c>
      <c r="Z196" s="217">
        <f t="shared" si="881"/>
        <v>0</v>
      </c>
      <c r="AA196" s="217">
        <f t="shared" si="881"/>
        <v>206806.36999999997</v>
      </c>
      <c r="AB196" s="217">
        <f t="shared" si="881"/>
        <v>457250.02999999991</v>
      </c>
      <c r="AC196" s="217">
        <f t="shared" si="881"/>
        <v>158379.37</v>
      </c>
      <c r="AD196" s="217">
        <f t="shared" si="881"/>
        <v>158379.37</v>
      </c>
      <c r="AE196" s="217">
        <f t="shared" si="881"/>
        <v>0</v>
      </c>
      <c r="AF196" s="217">
        <f t="shared" si="881"/>
        <v>774008.77</v>
      </c>
      <c r="AG196" s="217">
        <f t="shared" si="881"/>
        <v>457250.02999999997</v>
      </c>
      <c r="AH196" s="217">
        <f t="shared" si="881"/>
        <v>158379.37</v>
      </c>
      <c r="AI196" s="217">
        <f t="shared" si="881"/>
        <v>158379.37</v>
      </c>
      <c r="AJ196" s="217">
        <f t="shared" si="881"/>
        <v>0</v>
      </c>
      <c r="AK196" s="217">
        <f t="shared" si="881"/>
        <v>774008.77</v>
      </c>
      <c r="AL196" s="217">
        <f t="shared" si="881"/>
        <v>461742.94999999984</v>
      </c>
      <c r="AM196" s="217">
        <f t="shared" si="881"/>
        <v>194128.52499999999</v>
      </c>
      <c r="AN196" s="217">
        <f t="shared" si="881"/>
        <v>194128.52499999999</v>
      </c>
      <c r="AO196" s="217">
        <f t="shared" si="881"/>
        <v>0</v>
      </c>
      <c r="AP196" s="217">
        <f t="shared" si="881"/>
        <v>849999.99999999977</v>
      </c>
      <c r="AQ196" s="217">
        <f t="shared" si="881"/>
        <v>461742.94999999995</v>
      </c>
      <c r="AR196" s="217">
        <f t="shared" si="881"/>
        <v>194128.53</v>
      </c>
      <c r="AS196" s="217">
        <f t="shared" si="881"/>
        <v>194128.52000000002</v>
      </c>
      <c r="AT196" s="217">
        <f t="shared" si="881"/>
        <v>0</v>
      </c>
      <c r="AU196" s="217">
        <f t="shared" si="881"/>
        <v>850000</v>
      </c>
      <c r="AV196" s="217">
        <f t="shared" si="881"/>
        <v>461742.94999999995</v>
      </c>
      <c r="AW196" s="217">
        <f t="shared" si="881"/>
        <v>194128.53</v>
      </c>
      <c r="AX196" s="217">
        <f t="shared" si="881"/>
        <v>194128.52000000002</v>
      </c>
      <c r="AY196" s="217">
        <f t="shared" si="881"/>
        <v>0</v>
      </c>
      <c r="AZ196" s="217">
        <f t="shared" si="881"/>
        <v>850000</v>
      </c>
      <c r="BA196" s="217">
        <f t="shared" si="881"/>
        <v>461742.94999999995</v>
      </c>
      <c r="BB196" s="217">
        <f t="shared" si="881"/>
        <v>194128.53</v>
      </c>
      <c r="BC196" s="217">
        <f t="shared" si="881"/>
        <v>194128.52000000002</v>
      </c>
      <c r="BD196" s="217">
        <f t="shared" si="881"/>
        <v>0</v>
      </c>
      <c r="BE196" s="217">
        <f t="shared" si="881"/>
        <v>850000</v>
      </c>
      <c r="BF196" s="217">
        <f t="shared" si="881"/>
        <v>461742.94999999995</v>
      </c>
      <c r="BG196" s="217">
        <f t="shared" si="881"/>
        <v>194128.53</v>
      </c>
      <c r="BH196" s="217">
        <f t="shared" si="881"/>
        <v>194128.52000000002</v>
      </c>
      <c r="BI196" s="217">
        <f t="shared" si="881"/>
        <v>0</v>
      </c>
      <c r="BJ196" s="217">
        <f t="shared" si="881"/>
        <v>850000</v>
      </c>
      <c r="BK196" s="217">
        <f t="shared" si="881"/>
        <v>0</v>
      </c>
      <c r="BL196" s="217">
        <v>0</v>
      </c>
      <c r="BM196" s="217">
        <v>0</v>
      </c>
      <c r="BN196" s="217">
        <f t="shared" si="881"/>
        <v>0</v>
      </c>
      <c r="BO196" s="217">
        <v>0</v>
      </c>
      <c r="BP196" s="24"/>
      <c r="BQ196" s="24"/>
      <c r="BR196" s="181"/>
    </row>
    <row r="197" spans="1:70" s="141" customFormat="1" ht="14.25" x14ac:dyDescent="0.25">
      <c r="A197" s="279"/>
      <c r="B197" s="19" t="s">
        <v>37</v>
      </c>
      <c r="C197" s="217">
        <f t="shared" ref="C197:F197" si="882">C35+C71+C114+C155</f>
        <v>0</v>
      </c>
      <c r="D197" s="217">
        <f t="shared" si="882"/>
        <v>15000</v>
      </c>
      <c r="E197" s="217">
        <f t="shared" si="882"/>
        <v>15000</v>
      </c>
      <c r="F197" s="217">
        <f t="shared" si="882"/>
        <v>0</v>
      </c>
      <c r="G197" s="217">
        <f t="shared" si="848"/>
        <v>17600</v>
      </c>
      <c r="H197" s="217">
        <f t="shared" ref="H197:BO197" si="883">+H35+H71+H114+H155</f>
        <v>0</v>
      </c>
      <c r="I197" s="217">
        <f t="shared" si="883"/>
        <v>0</v>
      </c>
      <c r="J197" s="217">
        <f t="shared" si="883"/>
        <v>0</v>
      </c>
      <c r="K197" s="217">
        <f t="shared" si="883"/>
        <v>0</v>
      </c>
      <c r="L197" s="217">
        <f t="shared" si="883"/>
        <v>0</v>
      </c>
      <c r="M197" s="217">
        <f t="shared" si="883"/>
        <v>0</v>
      </c>
      <c r="N197" s="217">
        <f t="shared" si="883"/>
        <v>0</v>
      </c>
      <c r="O197" s="217">
        <f t="shared" si="883"/>
        <v>0</v>
      </c>
      <c r="P197" s="217">
        <f t="shared" si="883"/>
        <v>0</v>
      </c>
      <c r="Q197" s="217">
        <f t="shared" si="883"/>
        <v>0</v>
      </c>
      <c r="R197" s="217">
        <f t="shared" si="883"/>
        <v>0</v>
      </c>
      <c r="S197" s="217">
        <f t="shared" si="883"/>
        <v>2500</v>
      </c>
      <c r="T197" s="217">
        <f t="shared" si="883"/>
        <v>2500</v>
      </c>
      <c r="U197" s="217">
        <f t="shared" si="883"/>
        <v>0</v>
      </c>
      <c r="V197" s="217">
        <f t="shared" si="883"/>
        <v>5000</v>
      </c>
      <c r="W197" s="217">
        <f t="shared" si="883"/>
        <v>0</v>
      </c>
      <c r="X197" s="217">
        <f t="shared" si="883"/>
        <v>2500</v>
      </c>
      <c r="Y197" s="217">
        <f t="shared" si="883"/>
        <v>2500</v>
      </c>
      <c r="Z197" s="217">
        <f t="shared" si="883"/>
        <v>0</v>
      </c>
      <c r="AA197" s="217">
        <f t="shared" si="883"/>
        <v>5000</v>
      </c>
      <c r="AB197" s="217">
        <f t="shared" si="883"/>
        <v>0</v>
      </c>
      <c r="AC197" s="217">
        <f t="shared" si="883"/>
        <v>2877.16</v>
      </c>
      <c r="AD197" s="217">
        <f t="shared" si="883"/>
        <v>2877.16</v>
      </c>
      <c r="AE197" s="217">
        <f t="shared" si="883"/>
        <v>0</v>
      </c>
      <c r="AF197" s="217">
        <f t="shared" si="883"/>
        <v>5754.32</v>
      </c>
      <c r="AG197" s="217">
        <f t="shared" si="883"/>
        <v>0</v>
      </c>
      <c r="AH197" s="217">
        <f t="shared" si="883"/>
        <v>2877.16</v>
      </c>
      <c r="AI197" s="217">
        <f t="shared" si="883"/>
        <v>2877.16</v>
      </c>
      <c r="AJ197" s="217">
        <f t="shared" si="883"/>
        <v>0</v>
      </c>
      <c r="AK197" s="217">
        <f t="shared" si="883"/>
        <v>5754.32</v>
      </c>
      <c r="AL197" s="217">
        <f t="shared" si="883"/>
        <v>0</v>
      </c>
      <c r="AM197" s="217">
        <f t="shared" si="883"/>
        <v>15000</v>
      </c>
      <c r="AN197" s="217">
        <f t="shared" si="883"/>
        <v>15000</v>
      </c>
      <c r="AO197" s="217">
        <f t="shared" si="883"/>
        <v>0</v>
      </c>
      <c r="AP197" s="217">
        <f t="shared" si="883"/>
        <v>30000</v>
      </c>
      <c r="AQ197" s="217">
        <f t="shared" si="883"/>
        <v>0</v>
      </c>
      <c r="AR197" s="217">
        <f t="shared" si="883"/>
        <v>15000</v>
      </c>
      <c r="AS197" s="217">
        <f t="shared" si="883"/>
        <v>15000</v>
      </c>
      <c r="AT197" s="217">
        <f t="shared" si="883"/>
        <v>0</v>
      </c>
      <c r="AU197" s="217">
        <f t="shared" si="883"/>
        <v>30000</v>
      </c>
      <c r="AV197" s="217">
        <f t="shared" si="883"/>
        <v>0</v>
      </c>
      <c r="AW197" s="217">
        <f t="shared" si="883"/>
        <v>15000</v>
      </c>
      <c r="AX197" s="217">
        <f t="shared" si="883"/>
        <v>15000</v>
      </c>
      <c r="AY197" s="217">
        <f t="shared" si="883"/>
        <v>0</v>
      </c>
      <c r="AZ197" s="217">
        <f t="shared" si="883"/>
        <v>30000</v>
      </c>
      <c r="BA197" s="217">
        <f t="shared" si="883"/>
        <v>0</v>
      </c>
      <c r="BB197" s="217">
        <f t="shared" si="883"/>
        <v>14955.71</v>
      </c>
      <c r="BC197" s="217">
        <f t="shared" si="883"/>
        <v>14955.71</v>
      </c>
      <c r="BD197" s="217">
        <f t="shared" si="883"/>
        <v>0</v>
      </c>
      <c r="BE197" s="217">
        <f t="shared" si="883"/>
        <v>29911.42</v>
      </c>
      <c r="BF197" s="217">
        <f t="shared" si="883"/>
        <v>0</v>
      </c>
      <c r="BG197" s="217">
        <f t="shared" si="883"/>
        <v>14955.71</v>
      </c>
      <c r="BH197" s="217">
        <f t="shared" si="883"/>
        <v>14955.71</v>
      </c>
      <c r="BI197" s="217">
        <f t="shared" si="883"/>
        <v>0</v>
      </c>
      <c r="BJ197" s="217">
        <f t="shared" si="883"/>
        <v>29911.42</v>
      </c>
      <c r="BK197" s="217">
        <f t="shared" si="883"/>
        <v>0</v>
      </c>
      <c r="BL197" s="217">
        <f t="shared" si="883"/>
        <v>0</v>
      </c>
      <c r="BM197" s="217">
        <f t="shared" si="883"/>
        <v>0</v>
      </c>
      <c r="BN197" s="217">
        <f t="shared" si="883"/>
        <v>0</v>
      </c>
      <c r="BO197" s="217">
        <f t="shared" si="883"/>
        <v>0</v>
      </c>
      <c r="BP197" s="24"/>
      <c r="BQ197" s="24"/>
      <c r="BR197" s="181"/>
    </row>
    <row r="198" spans="1:70" s="141" customFormat="1" ht="14.25" x14ac:dyDescent="0.25">
      <c r="A198" s="280"/>
      <c r="B198" s="19" t="s">
        <v>38</v>
      </c>
      <c r="C198" s="217">
        <f t="shared" ref="C198:F198" si="884">C36+C72+C115+C156</f>
        <v>0</v>
      </c>
      <c r="D198" s="217">
        <f t="shared" si="884"/>
        <v>20000</v>
      </c>
      <c r="E198" s="217">
        <f t="shared" si="884"/>
        <v>20000</v>
      </c>
      <c r="F198" s="217">
        <f t="shared" si="884"/>
        <v>0</v>
      </c>
      <c r="G198" s="217">
        <f t="shared" si="848"/>
        <v>40000</v>
      </c>
      <c r="H198" s="217">
        <f t="shared" ref="H198:BO198" si="885">+H36+H72+H115+H156</f>
        <v>0</v>
      </c>
      <c r="I198" s="217">
        <f t="shared" si="885"/>
        <v>0</v>
      </c>
      <c r="J198" s="217">
        <f t="shared" si="885"/>
        <v>0</v>
      </c>
      <c r="K198" s="217">
        <f t="shared" si="885"/>
        <v>0</v>
      </c>
      <c r="L198" s="217">
        <f t="shared" si="885"/>
        <v>0</v>
      </c>
      <c r="M198" s="217">
        <f t="shared" si="885"/>
        <v>0</v>
      </c>
      <c r="N198" s="217">
        <f t="shared" si="885"/>
        <v>0</v>
      </c>
      <c r="O198" s="217">
        <f t="shared" si="885"/>
        <v>0</v>
      </c>
      <c r="P198" s="217">
        <f t="shared" si="885"/>
        <v>0</v>
      </c>
      <c r="Q198" s="217">
        <f t="shared" si="885"/>
        <v>0</v>
      </c>
      <c r="R198" s="217">
        <f t="shared" si="885"/>
        <v>0</v>
      </c>
      <c r="S198" s="217">
        <f t="shared" si="885"/>
        <v>162.5</v>
      </c>
      <c r="T198" s="217">
        <f t="shared" si="885"/>
        <v>162.5</v>
      </c>
      <c r="U198" s="217">
        <f t="shared" si="885"/>
        <v>0</v>
      </c>
      <c r="V198" s="217">
        <f t="shared" si="885"/>
        <v>325</v>
      </c>
      <c r="W198" s="217">
        <f t="shared" si="885"/>
        <v>0</v>
      </c>
      <c r="X198" s="217">
        <f t="shared" si="885"/>
        <v>162.5</v>
      </c>
      <c r="Y198" s="217">
        <f t="shared" si="885"/>
        <v>162.5</v>
      </c>
      <c r="Z198" s="217">
        <f t="shared" si="885"/>
        <v>0</v>
      </c>
      <c r="AA198" s="217">
        <f t="shared" si="885"/>
        <v>325</v>
      </c>
      <c r="AB198" s="217">
        <f t="shared" si="885"/>
        <v>0</v>
      </c>
      <c r="AC198" s="217">
        <f t="shared" si="885"/>
        <v>3054.6000000000004</v>
      </c>
      <c r="AD198" s="217">
        <f t="shared" si="885"/>
        <v>3054.6000000000004</v>
      </c>
      <c r="AE198" s="217">
        <f t="shared" si="885"/>
        <v>0</v>
      </c>
      <c r="AF198" s="217">
        <f t="shared" si="885"/>
        <v>6109.2000000000007</v>
      </c>
      <c r="AG198" s="217">
        <f t="shared" si="885"/>
        <v>0</v>
      </c>
      <c r="AH198" s="217">
        <f t="shared" si="885"/>
        <v>3054.6</v>
      </c>
      <c r="AI198" s="217">
        <f t="shared" si="885"/>
        <v>3054.6</v>
      </c>
      <c r="AJ198" s="217">
        <f t="shared" si="885"/>
        <v>0</v>
      </c>
      <c r="AK198" s="217">
        <f t="shared" si="885"/>
        <v>6109.2</v>
      </c>
      <c r="AL198" s="217">
        <f t="shared" si="885"/>
        <v>0</v>
      </c>
      <c r="AM198" s="217">
        <f t="shared" si="885"/>
        <v>20000</v>
      </c>
      <c r="AN198" s="217">
        <f t="shared" si="885"/>
        <v>20000</v>
      </c>
      <c r="AO198" s="217">
        <f t="shared" si="885"/>
        <v>0</v>
      </c>
      <c r="AP198" s="217">
        <f t="shared" si="885"/>
        <v>40000</v>
      </c>
      <c r="AQ198" s="217">
        <f t="shared" si="885"/>
        <v>0</v>
      </c>
      <c r="AR198" s="217">
        <f t="shared" si="885"/>
        <v>20000</v>
      </c>
      <c r="AS198" s="217">
        <f t="shared" si="885"/>
        <v>20000</v>
      </c>
      <c r="AT198" s="217">
        <f t="shared" si="885"/>
        <v>0</v>
      </c>
      <c r="AU198" s="217">
        <f t="shared" si="885"/>
        <v>40000</v>
      </c>
      <c r="AV198" s="217">
        <f t="shared" si="885"/>
        <v>0</v>
      </c>
      <c r="AW198" s="217">
        <f t="shared" si="885"/>
        <v>20000</v>
      </c>
      <c r="AX198" s="217">
        <f t="shared" si="885"/>
        <v>20000</v>
      </c>
      <c r="AY198" s="217">
        <f t="shared" si="885"/>
        <v>0</v>
      </c>
      <c r="AZ198" s="217">
        <f t="shared" si="885"/>
        <v>40000</v>
      </c>
      <c r="BA198" s="217">
        <f t="shared" si="885"/>
        <v>0</v>
      </c>
      <c r="BB198" s="217">
        <f t="shared" si="885"/>
        <v>20000</v>
      </c>
      <c r="BC198" s="217">
        <f t="shared" si="885"/>
        <v>20000</v>
      </c>
      <c r="BD198" s="217">
        <f t="shared" si="885"/>
        <v>0</v>
      </c>
      <c r="BE198" s="217">
        <f t="shared" si="885"/>
        <v>40000</v>
      </c>
      <c r="BF198" s="217">
        <f t="shared" si="885"/>
        <v>0</v>
      </c>
      <c r="BG198" s="217">
        <f t="shared" si="885"/>
        <v>20000</v>
      </c>
      <c r="BH198" s="217">
        <f t="shared" si="885"/>
        <v>20000</v>
      </c>
      <c r="BI198" s="217">
        <f t="shared" si="885"/>
        <v>0</v>
      </c>
      <c r="BJ198" s="217">
        <f t="shared" si="885"/>
        <v>40000</v>
      </c>
      <c r="BK198" s="217">
        <f t="shared" si="885"/>
        <v>0</v>
      </c>
      <c r="BL198" s="217">
        <f t="shared" si="885"/>
        <v>0</v>
      </c>
      <c r="BM198" s="217">
        <f t="shared" si="885"/>
        <v>0</v>
      </c>
      <c r="BN198" s="217">
        <f t="shared" si="885"/>
        <v>0</v>
      </c>
      <c r="BO198" s="217">
        <f t="shared" si="885"/>
        <v>0</v>
      </c>
      <c r="BP198" s="24"/>
      <c r="BQ198" s="24"/>
      <c r="BR198" s="181"/>
    </row>
    <row r="199" spans="1:70" s="141" customFormat="1" ht="14.25" customHeight="1" x14ac:dyDescent="0.25">
      <c r="A199" s="283" t="s">
        <v>92</v>
      </c>
      <c r="B199" s="202"/>
      <c r="C199" s="203">
        <f>SUM(C200:C204)</f>
        <v>11149196.049999999</v>
      </c>
      <c r="D199" s="203">
        <f t="shared" ref="D199:F199" si="886">SUM(D200:D204)</f>
        <v>37836816.472500004</v>
      </c>
      <c r="E199" s="203">
        <f t="shared" si="886"/>
        <v>37836816.472500004</v>
      </c>
      <c r="F199" s="203">
        <f t="shared" si="886"/>
        <v>0</v>
      </c>
      <c r="G199" s="203">
        <f t="shared" ref="G199:BO199" si="887">SUM(G200:G204)</f>
        <v>56870480.974999994</v>
      </c>
      <c r="H199" s="203">
        <f t="shared" si="887"/>
        <v>0</v>
      </c>
      <c r="I199" s="203">
        <f t="shared" si="887"/>
        <v>5830029.3399999999</v>
      </c>
      <c r="J199" s="203">
        <f t="shared" si="887"/>
        <v>4665869.34</v>
      </c>
      <c r="K199" s="203">
        <f t="shared" si="887"/>
        <v>0</v>
      </c>
      <c r="L199" s="203">
        <f t="shared" si="887"/>
        <v>10495898.68</v>
      </c>
      <c r="M199" s="203">
        <f t="shared" si="887"/>
        <v>0</v>
      </c>
      <c r="N199" s="203">
        <f t="shared" si="887"/>
        <v>0</v>
      </c>
      <c r="O199" s="203">
        <f t="shared" si="887"/>
        <v>0</v>
      </c>
      <c r="P199" s="203">
        <f t="shared" si="887"/>
        <v>0</v>
      </c>
      <c r="Q199" s="203">
        <f t="shared" si="887"/>
        <v>0</v>
      </c>
      <c r="R199" s="203">
        <f t="shared" si="887"/>
        <v>193790.49</v>
      </c>
      <c r="S199" s="203">
        <f t="shared" si="887"/>
        <v>231454.05000000002</v>
      </c>
      <c r="T199" s="203">
        <f t="shared" si="887"/>
        <v>231454.05000000002</v>
      </c>
      <c r="U199" s="203">
        <f t="shared" si="887"/>
        <v>0</v>
      </c>
      <c r="V199" s="203">
        <f t="shared" si="887"/>
        <v>656698.59000000008</v>
      </c>
      <c r="W199" s="203">
        <f t="shared" si="887"/>
        <v>193790.49</v>
      </c>
      <c r="X199" s="203">
        <f t="shared" si="887"/>
        <v>231454.04999999967</v>
      </c>
      <c r="Y199" s="203">
        <f t="shared" si="887"/>
        <v>231454.04999999967</v>
      </c>
      <c r="Z199" s="203">
        <f t="shared" si="887"/>
        <v>0</v>
      </c>
      <c r="AA199" s="203">
        <f t="shared" si="887"/>
        <v>656698.58999999939</v>
      </c>
      <c r="AB199" s="203">
        <f t="shared" si="887"/>
        <v>1296490.67</v>
      </c>
      <c r="AC199" s="203">
        <f t="shared" si="887"/>
        <v>2724075.8</v>
      </c>
      <c r="AD199" s="203">
        <f t="shared" si="887"/>
        <v>438530.01399999973</v>
      </c>
      <c r="AE199" s="203">
        <f t="shared" si="887"/>
        <v>0</v>
      </c>
      <c r="AF199" s="203">
        <f t="shared" si="887"/>
        <v>4459096.4839999992</v>
      </c>
      <c r="AG199" s="203">
        <f t="shared" si="887"/>
        <v>1296490.6700000002</v>
      </c>
      <c r="AH199" s="203">
        <f t="shared" si="887"/>
        <v>2724075.8000000003</v>
      </c>
      <c r="AI199" s="203">
        <f t="shared" si="887"/>
        <v>438530.00999999972</v>
      </c>
      <c r="AJ199" s="203">
        <f t="shared" si="887"/>
        <v>0</v>
      </c>
      <c r="AK199" s="203">
        <f t="shared" si="887"/>
        <v>4459096.4799999995</v>
      </c>
      <c r="AL199" s="203">
        <f>SUM(AL200:AL204)</f>
        <v>11149196.049999999</v>
      </c>
      <c r="AM199" s="203">
        <f>SUM(AM200:AM204)</f>
        <v>43666845.8125</v>
      </c>
      <c r="AN199" s="203">
        <f>SUM(AN200:AN204)</f>
        <v>42502685.816500001</v>
      </c>
      <c r="AO199" s="203">
        <f t="shared" ref="AO199" si="888">SUM(AO200:AO204)</f>
        <v>0</v>
      </c>
      <c r="AP199" s="203">
        <f>SUM(AP200:AP204)</f>
        <v>97318727.67899999</v>
      </c>
      <c r="AQ199" s="203">
        <f t="shared" si="887"/>
        <v>11149196.050000001</v>
      </c>
      <c r="AR199" s="203">
        <f t="shared" si="887"/>
        <v>43587419.137500003</v>
      </c>
      <c r="AS199" s="203">
        <f t="shared" si="887"/>
        <v>42582112.487500004</v>
      </c>
      <c r="AT199" s="203">
        <f t="shared" si="887"/>
        <v>0</v>
      </c>
      <c r="AU199" s="203">
        <f t="shared" si="887"/>
        <v>97318727.674999997</v>
      </c>
      <c r="AV199" s="203">
        <f t="shared" si="887"/>
        <v>11149196.050000001</v>
      </c>
      <c r="AW199" s="203">
        <f t="shared" si="887"/>
        <v>43666845.797499999</v>
      </c>
      <c r="AX199" s="203">
        <f t="shared" si="887"/>
        <v>42502685.827500008</v>
      </c>
      <c r="AY199" s="203">
        <f t="shared" si="887"/>
        <v>0</v>
      </c>
      <c r="AZ199" s="203">
        <f t="shared" si="887"/>
        <v>97318727.674999997</v>
      </c>
      <c r="BA199" s="203">
        <f t="shared" si="887"/>
        <v>8788785.1500000004</v>
      </c>
      <c r="BB199" s="203">
        <f t="shared" si="887"/>
        <v>39255806.390000001</v>
      </c>
      <c r="BC199" s="203">
        <f t="shared" si="887"/>
        <v>41362240.340000004</v>
      </c>
      <c r="BD199" s="203">
        <f t="shared" si="887"/>
        <v>0</v>
      </c>
      <c r="BE199" s="203">
        <f t="shared" si="887"/>
        <v>89406831.879999995</v>
      </c>
      <c r="BF199" s="203">
        <f t="shared" si="887"/>
        <v>8751435.1500000004</v>
      </c>
      <c r="BG199" s="203">
        <f t="shared" si="887"/>
        <v>39255790.149999999</v>
      </c>
      <c r="BH199" s="203">
        <f t="shared" si="887"/>
        <v>41362240.340000004</v>
      </c>
      <c r="BI199" s="203">
        <f t="shared" si="887"/>
        <v>0</v>
      </c>
      <c r="BJ199" s="203">
        <f t="shared" si="887"/>
        <v>89369465.640000001</v>
      </c>
      <c r="BK199" s="203">
        <f t="shared" si="887"/>
        <v>0</v>
      </c>
      <c r="BL199" s="203">
        <f t="shared" si="887"/>
        <v>0</v>
      </c>
      <c r="BM199" s="203">
        <f t="shared" si="887"/>
        <v>0</v>
      </c>
      <c r="BN199" s="203">
        <f t="shared" si="887"/>
        <v>0</v>
      </c>
      <c r="BO199" s="203">
        <f t="shared" si="887"/>
        <v>0</v>
      </c>
      <c r="BP199" s="24"/>
      <c r="BQ199" s="24"/>
      <c r="BR199" s="181"/>
    </row>
    <row r="200" spans="1:70" s="141" customFormat="1" ht="71.25" x14ac:dyDescent="0.25">
      <c r="A200" s="279"/>
      <c r="B200" s="19" t="s">
        <v>64</v>
      </c>
      <c r="C200" s="217">
        <f t="shared" ref="C200:F200" si="889">C38+C74+C117+C158</f>
        <v>0</v>
      </c>
      <c r="D200" s="217">
        <f t="shared" si="889"/>
        <v>20000</v>
      </c>
      <c r="E200" s="217">
        <f t="shared" si="889"/>
        <v>20000</v>
      </c>
      <c r="F200" s="217">
        <f t="shared" si="889"/>
        <v>0</v>
      </c>
      <c r="G200" s="217">
        <f t="shared" si="848"/>
        <v>19629</v>
      </c>
      <c r="H200" s="217">
        <f t="shared" ref="H200:BO200" si="890">+H38+H74+H117+H158</f>
        <v>0</v>
      </c>
      <c r="I200" s="217">
        <f t="shared" si="890"/>
        <v>0</v>
      </c>
      <c r="J200" s="217">
        <f t="shared" si="890"/>
        <v>0</v>
      </c>
      <c r="K200" s="217">
        <f t="shared" si="890"/>
        <v>0</v>
      </c>
      <c r="L200" s="217">
        <f t="shared" si="890"/>
        <v>0</v>
      </c>
      <c r="M200" s="217">
        <f t="shared" si="890"/>
        <v>0</v>
      </c>
      <c r="N200" s="217">
        <f t="shared" si="890"/>
        <v>0</v>
      </c>
      <c r="O200" s="217">
        <f t="shared" si="890"/>
        <v>0</v>
      </c>
      <c r="P200" s="217">
        <f t="shared" si="890"/>
        <v>0</v>
      </c>
      <c r="Q200" s="217">
        <f t="shared" si="890"/>
        <v>0</v>
      </c>
      <c r="R200" s="217">
        <f t="shared" si="890"/>
        <v>0</v>
      </c>
      <c r="S200" s="217">
        <f t="shared" si="890"/>
        <v>0</v>
      </c>
      <c r="T200" s="217">
        <f t="shared" si="890"/>
        <v>0</v>
      </c>
      <c r="U200" s="217">
        <f t="shared" si="890"/>
        <v>0</v>
      </c>
      <c r="V200" s="217">
        <f t="shared" si="890"/>
        <v>0</v>
      </c>
      <c r="W200" s="217">
        <f t="shared" si="890"/>
        <v>0</v>
      </c>
      <c r="X200" s="217">
        <f t="shared" si="890"/>
        <v>0</v>
      </c>
      <c r="Y200" s="217">
        <f t="shared" si="890"/>
        <v>0</v>
      </c>
      <c r="Z200" s="217">
        <f t="shared" si="890"/>
        <v>0</v>
      </c>
      <c r="AA200" s="217">
        <f t="shared" si="890"/>
        <v>0</v>
      </c>
      <c r="AB200" s="217">
        <f t="shared" si="890"/>
        <v>0</v>
      </c>
      <c r="AC200" s="217">
        <f t="shared" si="890"/>
        <v>227.06</v>
      </c>
      <c r="AD200" s="217">
        <f t="shared" si="890"/>
        <v>227.06</v>
      </c>
      <c r="AE200" s="217">
        <f t="shared" si="890"/>
        <v>0</v>
      </c>
      <c r="AF200" s="217">
        <f t="shared" si="890"/>
        <v>454.12</v>
      </c>
      <c r="AG200" s="217">
        <f t="shared" si="890"/>
        <v>0</v>
      </c>
      <c r="AH200" s="217">
        <f t="shared" si="890"/>
        <v>227.06</v>
      </c>
      <c r="AI200" s="217">
        <f t="shared" si="890"/>
        <v>227.06</v>
      </c>
      <c r="AJ200" s="217">
        <f t="shared" si="890"/>
        <v>0</v>
      </c>
      <c r="AK200" s="217">
        <f t="shared" si="890"/>
        <v>454.12</v>
      </c>
      <c r="AL200" s="217">
        <f t="shared" si="890"/>
        <v>0</v>
      </c>
      <c r="AM200" s="217">
        <f t="shared" si="890"/>
        <v>20000</v>
      </c>
      <c r="AN200" s="217">
        <f t="shared" si="890"/>
        <v>20000</v>
      </c>
      <c r="AO200" s="217">
        <f t="shared" si="890"/>
        <v>0</v>
      </c>
      <c r="AP200" s="217">
        <f t="shared" si="890"/>
        <v>40000</v>
      </c>
      <c r="AQ200" s="217">
        <f t="shared" si="890"/>
        <v>0</v>
      </c>
      <c r="AR200" s="217">
        <f t="shared" si="890"/>
        <v>20000</v>
      </c>
      <c r="AS200" s="217">
        <f t="shared" si="890"/>
        <v>20000</v>
      </c>
      <c r="AT200" s="217">
        <f t="shared" si="890"/>
        <v>0</v>
      </c>
      <c r="AU200" s="217">
        <f t="shared" si="890"/>
        <v>40000</v>
      </c>
      <c r="AV200" s="217">
        <f t="shared" si="890"/>
        <v>0</v>
      </c>
      <c r="AW200" s="217">
        <f t="shared" si="890"/>
        <v>20000</v>
      </c>
      <c r="AX200" s="217">
        <f t="shared" si="890"/>
        <v>20000</v>
      </c>
      <c r="AY200" s="217">
        <f t="shared" si="890"/>
        <v>0</v>
      </c>
      <c r="AZ200" s="217">
        <f t="shared" si="890"/>
        <v>40000</v>
      </c>
      <c r="BA200" s="217">
        <f t="shared" si="890"/>
        <v>0</v>
      </c>
      <c r="BB200" s="217">
        <f t="shared" si="890"/>
        <v>20000</v>
      </c>
      <c r="BC200" s="217">
        <f t="shared" si="890"/>
        <v>20000</v>
      </c>
      <c r="BD200" s="217">
        <f t="shared" si="890"/>
        <v>0</v>
      </c>
      <c r="BE200" s="217">
        <f t="shared" si="890"/>
        <v>40000</v>
      </c>
      <c r="BF200" s="217">
        <f t="shared" si="890"/>
        <v>0</v>
      </c>
      <c r="BG200" s="217">
        <f t="shared" si="890"/>
        <v>20000</v>
      </c>
      <c r="BH200" s="217">
        <f t="shared" si="890"/>
        <v>20000</v>
      </c>
      <c r="BI200" s="217">
        <f t="shared" si="890"/>
        <v>0</v>
      </c>
      <c r="BJ200" s="217">
        <f t="shared" si="890"/>
        <v>40000</v>
      </c>
      <c r="BK200" s="217">
        <f t="shared" si="890"/>
        <v>0</v>
      </c>
      <c r="BL200" s="217">
        <f t="shared" si="890"/>
        <v>0</v>
      </c>
      <c r="BM200" s="217">
        <f t="shared" si="890"/>
        <v>0</v>
      </c>
      <c r="BN200" s="217">
        <f t="shared" si="890"/>
        <v>0</v>
      </c>
      <c r="BO200" s="217">
        <f t="shared" si="890"/>
        <v>0</v>
      </c>
      <c r="BP200" s="24"/>
      <c r="BQ200" s="24"/>
      <c r="BR200" s="181"/>
    </row>
    <row r="201" spans="1:70" s="141" customFormat="1" ht="14.25" x14ac:dyDescent="0.25">
      <c r="A201" s="279"/>
      <c r="B201" s="19" t="s">
        <v>39</v>
      </c>
      <c r="C201" s="217">
        <f t="shared" ref="C201:F201" si="891">C39+C75+C118+C159</f>
        <v>0</v>
      </c>
      <c r="D201" s="217">
        <f t="shared" si="891"/>
        <v>15000</v>
      </c>
      <c r="E201" s="217">
        <f t="shared" si="891"/>
        <v>15000</v>
      </c>
      <c r="F201" s="217">
        <f t="shared" si="891"/>
        <v>0</v>
      </c>
      <c r="G201" s="217">
        <f t="shared" si="848"/>
        <v>28550</v>
      </c>
      <c r="H201" s="217">
        <f t="shared" ref="H201:BO201" si="892">+H39+H75+H118+H159</f>
        <v>0</v>
      </c>
      <c r="I201" s="217">
        <f t="shared" si="892"/>
        <v>0</v>
      </c>
      <c r="J201" s="217">
        <f t="shared" si="892"/>
        <v>0</v>
      </c>
      <c r="K201" s="217">
        <f t="shared" si="892"/>
        <v>0</v>
      </c>
      <c r="L201" s="217">
        <f t="shared" si="892"/>
        <v>0</v>
      </c>
      <c r="M201" s="217">
        <f t="shared" si="892"/>
        <v>0</v>
      </c>
      <c r="N201" s="217">
        <f t="shared" si="892"/>
        <v>0</v>
      </c>
      <c r="O201" s="217">
        <f t="shared" si="892"/>
        <v>0</v>
      </c>
      <c r="P201" s="217">
        <f t="shared" si="892"/>
        <v>0</v>
      </c>
      <c r="Q201" s="217">
        <f t="shared" si="892"/>
        <v>0</v>
      </c>
      <c r="R201" s="217">
        <f t="shared" si="892"/>
        <v>0</v>
      </c>
      <c r="S201" s="217">
        <f t="shared" si="892"/>
        <v>0</v>
      </c>
      <c r="T201" s="217">
        <f t="shared" si="892"/>
        <v>0</v>
      </c>
      <c r="U201" s="217">
        <f t="shared" si="892"/>
        <v>0</v>
      </c>
      <c r="V201" s="217">
        <f t="shared" si="892"/>
        <v>0</v>
      </c>
      <c r="W201" s="217">
        <f t="shared" si="892"/>
        <v>0</v>
      </c>
      <c r="X201" s="217">
        <f t="shared" si="892"/>
        <v>0</v>
      </c>
      <c r="Y201" s="217">
        <f t="shared" si="892"/>
        <v>0</v>
      </c>
      <c r="Z201" s="217">
        <f t="shared" si="892"/>
        <v>0</v>
      </c>
      <c r="AA201" s="217">
        <f t="shared" si="892"/>
        <v>0</v>
      </c>
      <c r="AB201" s="217">
        <f t="shared" si="892"/>
        <v>0</v>
      </c>
      <c r="AC201" s="217">
        <f t="shared" si="892"/>
        <v>482</v>
      </c>
      <c r="AD201" s="217">
        <f t="shared" si="892"/>
        <v>482</v>
      </c>
      <c r="AE201" s="217">
        <f t="shared" si="892"/>
        <v>0</v>
      </c>
      <c r="AF201" s="217">
        <f t="shared" si="892"/>
        <v>964</v>
      </c>
      <c r="AG201" s="217">
        <f t="shared" si="892"/>
        <v>0</v>
      </c>
      <c r="AH201" s="217">
        <f t="shared" si="892"/>
        <v>482</v>
      </c>
      <c r="AI201" s="217">
        <f t="shared" si="892"/>
        <v>482</v>
      </c>
      <c r="AJ201" s="217">
        <f t="shared" si="892"/>
        <v>0</v>
      </c>
      <c r="AK201" s="217">
        <f t="shared" si="892"/>
        <v>964</v>
      </c>
      <c r="AL201" s="217">
        <f t="shared" si="892"/>
        <v>0</v>
      </c>
      <c r="AM201" s="217">
        <f t="shared" si="892"/>
        <v>15000</v>
      </c>
      <c r="AN201" s="217">
        <f t="shared" si="892"/>
        <v>15000</v>
      </c>
      <c r="AO201" s="217">
        <f t="shared" si="892"/>
        <v>0</v>
      </c>
      <c r="AP201" s="217">
        <f t="shared" si="892"/>
        <v>30000</v>
      </c>
      <c r="AQ201" s="217">
        <f t="shared" si="892"/>
        <v>0</v>
      </c>
      <c r="AR201" s="217">
        <f t="shared" si="892"/>
        <v>15000</v>
      </c>
      <c r="AS201" s="217">
        <f t="shared" si="892"/>
        <v>15000</v>
      </c>
      <c r="AT201" s="217">
        <f t="shared" si="892"/>
        <v>0</v>
      </c>
      <c r="AU201" s="217">
        <f t="shared" si="892"/>
        <v>30000</v>
      </c>
      <c r="AV201" s="217">
        <f t="shared" si="892"/>
        <v>0</v>
      </c>
      <c r="AW201" s="217">
        <f t="shared" si="892"/>
        <v>15000</v>
      </c>
      <c r="AX201" s="217">
        <f t="shared" si="892"/>
        <v>15000</v>
      </c>
      <c r="AY201" s="217">
        <f t="shared" si="892"/>
        <v>0</v>
      </c>
      <c r="AZ201" s="217">
        <f t="shared" si="892"/>
        <v>30000</v>
      </c>
      <c r="BA201" s="217">
        <f t="shared" si="892"/>
        <v>0</v>
      </c>
      <c r="BB201" s="217">
        <f t="shared" si="892"/>
        <v>15000</v>
      </c>
      <c r="BC201" s="217">
        <f t="shared" si="892"/>
        <v>15000</v>
      </c>
      <c r="BD201" s="217">
        <f t="shared" si="892"/>
        <v>0</v>
      </c>
      <c r="BE201" s="217">
        <f t="shared" si="892"/>
        <v>30000</v>
      </c>
      <c r="BF201" s="217">
        <f t="shared" si="892"/>
        <v>0</v>
      </c>
      <c r="BG201" s="217">
        <f t="shared" si="892"/>
        <v>15000</v>
      </c>
      <c r="BH201" s="217">
        <f t="shared" si="892"/>
        <v>15000</v>
      </c>
      <c r="BI201" s="217">
        <f t="shared" si="892"/>
        <v>0</v>
      </c>
      <c r="BJ201" s="217">
        <f t="shared" si="892"/>
        <v>30000</v>
      </c>
      <c r="BK201" s="217">
        <f t="shared" si="892"/>
        <v>0</v>
      </c>
      <c r="BL201" s="217">
        <f t="shared" si="892"/>
        <v>0</v>
      </c>
      <c r="BM201" s="217">
        <f t="shared" si="892"/>
        <v>0</v>
      </c>
      <c r="BN201" s="217">
        <f t="shared" si="892"/>
        <v>0</v>
      </c>
      <c r="BO201" s="217">
        <f t="shared" si="892"/>
        <v>0</v>
      </c>
      <c r="BP201" s="24"/>
      <c r="BQ201" s="24"/>
      <c r="BR201" s="181"/>
    </row>
    <row r="202" spans="1:70" s="141" customFormat="1" ht="14.25" x14ac:dyDescent="0.25">
      <c r="A202" s="279"/>
      <c r="B202" s="26" t="s">
        <v>40</v>
      </c>
      <c r="C202" s="217">
        <f t="shared" ref="C202:F202" si="893">C40+C76+C119+C160</f>
        <v>1016698.36</v>
      </c>
      <c r="D202" s="217">
        <f t="shared" si="893"/>
        <v>0</v>
      </c>
      <c r="E202" s="217">
        <f t="shared" si="893"/>
        <v>0</v>
      </c>
      <c r="F202" s="217">
        <f t="shared" si="893"/>
        <v>0</v>
      </c>
      <c r="G202" s="217">
        <f t="shared" si="848"/>
        <v>1016698.36</v>
      </c>
      <c r="H202" s="217">
        <f t="shared" ref="H202:BO202" si="894">+H40+H76+H119+H160</f>
        <v>0</v>
      </c>
      <c r="I202" s="217">
        <f t="shared" si="894"/>
        <v>948597.18</v>
      </c>
      <c r="J202" s="217">
        <f t="shared" si="894"/>
        <v>870000</v>
      </c>
      <c r="K202" s="217">
        <f t="shared" si="894"/>
        <v>0</v>
      </c>
      <c r="L202" s="217">
        <f t="shared" si="894"/>
        <v>1818597.1800000002</v>
      </c>
      <c r="M202" s="217">
        <f t="shared" si="894"/>
        <v>0</v>
      </c>
      <c r="N202" s="217">
        <f t="shared" si="894"/>
        <v>0</v>
      </c>
      <c r="O202" s="217">
        <f t="shared" si="894"/>
        <v>0</v>
      </c>
      <c r="P202" s="217">
        <f t="shared" si="894"/>
        <v>0</v>
      </c>
      <c r="Q202" s="217">
        <f t="shared" si="894"/>
        <v>0</v>
      </c>
      <c r="R202" s="217">
        <f t="shared" si="894"/>
        <v>16415.39</v>
      </c>
      <c r="S202" s="217">
        <f t="shared" si="894"/>
        <v>0</v>
      </c>
      <c r="T202" s="217">
        <f t="shared" si="894"/>
        <v>0</v>
      </c>
      <c r="U202" s="217">
        <f t="shared" si="894"/>
        <v>0</v>
      </c>
      <c r="V202" s="217">
        <f t="shared" si="894"/>
        <v>16415.39</v>
      </c>
      <c r="W202" s="217">
        <f t="shared" si="894"/>
        <v>16415.39</v>
      </c>
      <c r="X202" s="217">
        <f t="shared" si="894"/>
        <v>0</v>
      </c>
      <c r="Y202" s="217">
        <f t="shared" si="894"/>
        <v>0</v>
      </c>
      <c r="Z202" s="217">
        <f t="shared" si="894"/>
        <v>0</v>
      </c>
      <c r="AA202" s="217">
        <f t="shared" si="894"/>
        <v>16415.39</v>
      </c>
      <c r="AB202" s="217">
        <f t="shared" si="894"/>
        <v>403608.56</v>
      </c>
      <c r="AC202" s="217">
        <f t="shared" si="894"/>
        <v>1376514.28</v>
      </c>
      <c r="AD202" s="217">
        <f t="shared" si="894"/>
        <v>0</v>
      </c>
      <c r="AE202" s="217">
        <f t="shared" si="894"/>
        <v>0</v>
      </c>
      <c r="AF202" s="217">
        <f t="shared" si="894"/>
        <v>1780122.8400000003</v>
      </c>
      <c r="AG202" s="217">
        <f t="shared" si="894"/>
        <v>403608.56</v>
      </c>
      <c r="AH202" s="217">
        <f t="shared" si="894"/>
        <v>1376514.28</v>
      </c>
      <c r="AI202" s="217">
        <f t="shared" si="894"/>
        <v>0</v>
      </c>
      <c r="AJ202" s="217">
        <f t="shared" si="894"/>
        <v>0</v>
      </c>
      <c r="AK202" s="217">
        <f t="shared" si="894"/>
        <v>1780122.8399999999</v>
      </c>
      <c r="AL202" s="217">
        <f t="shared" si="894"/>
        <v>1016698.36</v>
      </c>
      <c r="AM202" s="217">
        <f t="shared" si="894"/>
        <v>948597.18</v>
      </c>
      <c r="AN202" s="217">
        <f t="shared" si="894"/>
        <v>870000</v>
      </c>
      <c r="AO202" s="217">
        <f t="shared" si="894"/>
        <v>0</v>
      </c>
      <c r="AP202" s="217">
        <f t="shared" si="894"/>
        <v>2835295.54</v>
      </c>
      <c r="AQ202" s="217">
        <f t="shared" si="894"/>
        <v>1016698.36</v>
      </c>
      <c r="AR202" s="217">
        <f t="shared" si="894"/>
        <v>948597.18</v>
      </c>
      <c r="AS202" s="217">
        <f t="shared" si="894"/>
        <v>870000</v>
      </c>
      <c r="AT202" s="217">
        <f t="shared" si="894"/>
        <v>0</v>
      </c>
      <c r="AU202" s="217">
        <f t="shared" si="894"/>
        <v>2835295.54</v>
      </c>
      <c r="AV202" s="217">
        <f t="shared" si="894"/>
        <v>1016698.36</v>
      </c>
      <c r="AW202" s="217">
        <f t="shared" si="894"/>
        <v>948597.18</v>
      </c>
      <c r="AX202" s="217">
        <f t="shared" si="894"/>
        <v>870000</v>
      </c>
      <c r="AY202" s="217">
        <f t="shared" si="894"/>
        <v>0</v>
      </c>
      <c r="AZ202" s="217">
        <f t="shared" si="894"/>
        <v>2835295.54</v>
      </c>
      <c r="BA202" s="217">
        <f t="shared" si="894"/>
        <v>1016698.36</v>
      </c>
      <c r="BB202" s="217">
        <f t="shared" si="894"/>
        <v>948597.18</v>
      </c>
      <c r="BC202" s="217">
        <f t="shared" si="894"/>
        <v>870000</v>
      </c>
      <c r="BD202" s="217">
        <f t="shared" si="894"/>
        <v>0</v>
      </c>
      <c r="BE202" s="217">
        <f t="shared" si="894"/>
        <v>2835295.54</v>
      </c>
      <c r="BF202" s="217">
        <f t="shared" si="894"/>
        <v>1016698.36</v>
      </c>
      <c r="BG202" s="217">
        <f t="shared" si="894"/>
        <v>948580.94</v>
      </c>
      <c r="BH202" s="217">
        <f t="shared" si="894"/>
        <v>870000</v>
      </c>
      <c r="BI202" s="217">
        <f t="shared" si="894"/>
        <v>0</v>
      </c>
      <c r="BJ202" s="217">
        <f t="shared" si="894"/>
        <v>2835279.3</v>
      </c>
      <c r="BK202" s="217">
        <f t="shared" si="894"/>
        <v>0</v>
      </c>
      <c r="BL202" s="217">
        <f t="shared" si="894"/>
        <v>0</v>
      </c>
      <c r="BM202" s="217">
        <f t="shared" si="894"/>
        <v>0</v>
      </c>
      <c r="BN202" s="217">
        <f t="shared" si="894"/>
        <v>0</v>
      </c>
      <c r="BO202" s="217">
        <f t="shared" si="894"/>
        <v>0</v>
      </c>
      <c r="BP202" s="24"/>
      <c r="BQ202" s="24"/>
      <c r="BR202" s="181"/>
    </row>
    <row r="203" spans="1:70" s="141" customFormat="1" ht="28.5" x14ac:dyDescent="0.25">
      <c r="A203" s="279"/>
      <c r="B203" s="19" t="s">
        <v>41</v>
      </c>
      <c r="C203" s="217">
        <f t="shared" ref="C203:F203" si="895">C41+C77+C120+C161</f>
        <v>666254.94999999995</v>
      </c>
      <c r="D203" s="217">
        <f t="shared" si="895"/>
        <v>0</v>
      </c>
      <c r="E203" s="217">
        <f t="shared" si="895"/>
        <v>0</v>
      </c>
      <c r="F203" s="217">
        <f t="shared" si="895"/>
        <v>0</v>
      </c>
      <c r="G203" s="217">
        <f t="shared" si="848"/>
        <v>659194.94999999995</v>
      </c>
      <c r="H203" s="217">
        <f t="shared" ref="H203:BO203" si="896">+H41+H77+H120+H161</f>
        <v>0</v>
      </c>
      <c r="I203" s="217">
        <f t="shared" si="896"/>
        <v>922510.73</v>
      </c>
      <c r="J203" s="217">
        <f t="shared" si="896"/>
        <v>225827.63</v>
      </c>
      <c r="K203" s="217">
        <f t="shared" si="896"/>
        <v>0</v>
      </c>
      <c r="L203" s="217">
        <f t="shared" si="896"/>
        <v>1148338.3599999999</v>
      </c>
      <c r="M203" s="217">
        <f t="shared" si="896"/>
        <v>0</v>
      </c>
      <c r="N203" s="217">
        <f t="shared" si="896"/>
        <v>0</v>
      </c>
      <c r="O203" s="217">
        <f t="shared" si="896"/>
        <v>0</v>
      </c>
      <c r="P203" s="217">
        <f t="shared" si="896"/>
        <v>0</v>
      </c>
      <c r="Q203" s="217">
        <f t="shared" si="896"/>
        <v>0</v>
      </c>
      <c r="R203" s="217">
        <f t="shared" si="896"/>
        <v>73926.100000000006</v>
      </c>
      <c r="S203" s="217">
        <f t="shared" si="896"/>
        <v>0</v>
      </c>
      <c r="T203" s="217">
        <f t="shared" si="896"/>
        <v>0</v>
      </c>
      <c r="U203" s="217">
        <f t="shared" si="896"/>
        <v>0</v>
      </c>
      <c r="V203" s="217">
        <f t="shared" si="896"/>
        <v>73926.100000000006</v>
      </c>
      <c r="W203" s="217">
        <f t="shared" si="896"/>
        <v>73926.100000000006</v>
      </c>
      <c r="X203" s="217">
        <f t="shared" si="896"/>
        <v>0</v>
      </c>
      <c r="Y203" s="217">
        <f t="shared" si="896"/>
        <v>0</v>
      </c>
      <c r="Z203" s="217">
        <f t="shared" si="896"/>
        <v>0</v>
      </c>
      <c r="AA203" s="217">
        <f t="shared" si="896"/>
        <v>73926.100000000006</v>
      </c>
      <c r="AB203" s="217">
        <f t="shared" si="896"/>
        <v>604180.30999999994</v>
      </c>
      <c r="AC203" s="217">
        <f t="shared" si="896"/>
        <v>848612.73999999987</v>
      </c>
      <c r="AD203" s="217">
        <f t="shared" si="896"/>
        <v>0</v>
      </c>
      <c r="AE203" s="217">
        <f t="shared" si="896"/>
        <v>0</v>
      </c>
      <c r="AF203" s="217">
        <f t="shared" si="896"/>
        <v>1452793.0499999998</v>
      </c>
      <c r="AG203" s="217">
        <f t="shared" si="896"/>
        <v>604180.31000000006</v>
      </c>
      <c r="AH203" s="217">
        <f t="shared" si="896"/>
        <v>848612.74</v>
      </c>
      <c r="AI203" s="217">
        <f t="shared" si="896"/>
        <v>0</v>
      </c>
      <c r="AJ203" s="217">
        <f t="shared" si="896"/>
        <v>0</v>
      </c>
      <c r="AK203" s="217">
        <f t="shared" si="896"/>
        <v>1452793.05</v>
      </c>
      <c r="AL203" s="217">
        <f t="shared" si="896"/>
        <v>666254.94999999995</v>
      </c>
      <c r="AM203" s="217">
        <f t="shared" si="896"/>
        <v>922510.72999999975</v>
      </c>
      <c r="AN203" s="217">
        <f t="shared" si="896"/>
        <v>225827.63</v>
      </c>
      <c r="AO203" s="217">
        <f t="shared" si="896"/>
        <v>0</v>
      </c>
      <c r="AP203" s="217">
        <f t="shared" si="896"/>
        <v>1814593.3099999998</v>
      </c>
      <c r="AQ203" s="217">
        <f t="shared" si="896"/>
        <v>666254.94999999995</v>
      </c>
      <c r="AR203" s="217">
        <f t="shared" si="896"/>
        <v>843084.07</v>
      </c>
      <c r="AS203" s="217">
        <f t="shared" si="896"/>
        <v>305254.29000000004</v>
      </c>
      <c r="AT203" s="217">
        <f t="shared" si="896"/>
        <v>0</v>
      </c>
      <c r="AU203" s="217">
        <f t="shared" si="896"/>
        <v>1814593.31</v>
      </c>
      <c r="AV203" s="217">
        <f t="shared" si="896"/>
        <v>666254.94999999995</v>
      </c>
      <c r="AW203" s="217">
        <f t="shared" si="896"/>
        <v>922510.73</v>
      </c>
      <c r="AX203" s="217">
        <f t="shared" si="896"/>
        <v>225827.63</v>
      </c>
      <c r="AY203" s="217">
        <f t="shared" si="896"/>
        <v>0</v>
      </c>
      <c r="AZ203" s="217">
        <f t="shared" si="896"/>
        <v>1814593.31</v>
      </c>
      <c r="BA203" s="217">
        <f t="shared" si="896"/>
        <v>666254.94999999995</v>
      </c>
      <c r="BB203" s="217">
        <f t="shared" si="896"/>
        <v>871077.31</v>
      </c>
      <c r="BC203" s="217">
        <f t="shared" si="896"/>
        <v>225827.63</v>
      </c>
      <c r="BD203" s="217">
        <f t="shared" si="896"/>
        <v>0</v>
      </c>
      <c r="BE203" s="217">
        <f t="shared" si="896"/>
        <v>1763159.8900000001</v>
      </c>
      <c r="BF203" s="217">
        <f t="shared" si="896"/>
        <v>666254.94999999995</v>
      </c>
      <c r="BG203" s="217">
        <f t="shared" si="896"/>
        <v>871077.31</v>
      </c>
      <c r="BH203" s="217">
        <f t="shared" si="896"/>
        <v>225827.63</v>
      </c>
      <c r="BI203" s="217">
        <f t="shared" si="896"/>
        <v>0</v>
      </c>
      <c r="BJ203" s="217">
        <f t="shared" si="896"/>
        <v>1763159.8900000001</v>
      </c>
      <c r="BK203" s="217">
        <f t="shared" si="896"/>
        <v>0</v>
      </c>
      <c r="BL203" s="217">
        <f t="shared" si="896"/>
        <v>0</v>
      </c>
      <c r="BM203" s="217">
        <f t="shared" si="896"/>
        <v>0</v>
      </c>
      <c r="BN203" s="217">
        <f t="shared" si="896"/>
        <v>0</v>
      </c>
      <c r="BO203" s="217">
        <f t="shared" si="896"/>
        <v>0</v>
      </c>
      <c r="BP203" s="24"/>
      <c r="BQ203" s="24"/>
      <c r="BR203" s="181"/>
    </row>
    <row r="204" spans="1:70" s="141" customFormat="1" ht="15" thickBot="1" x14ac:dyDescent="0.3">
      <c r="A204" s="284"/>
      <c r="B204" s="29" t="s">
        <v>42</v>
      </c>
      <c r="C204" s="217">
        <f t="shared" ref="C204:F204" si="897">C42+C78+C121+C162</f>
        <v>9466242.7399999984</v>
      </c>
      <c r="D204" s="217">
        <f t="shared" si="897"/>
        <v>37801816.472500004</v>
      </c>
      <c r="E204" s="217">
        <f t="shared" si="897"/>
        <v>37801816.472500004</v>
      </c>
      <c r="F204" s="217">
        <f t="shared" si="897"/>
        <v>0</v>
      </c>
      <c r="G204" s="217">
        <f t="shared" si="848"/>
        <v>55146408.664999992</v>
      </c>
      <c r="H204" s="217">
        <f t="shared" ref="H204:BN204" si="898">+H42+H78+H121+H162</f>
        <v>0</v>
      </c>
      <c r="I204" s="217">
        <f t="shared" si="898"/>
        <v>3958921.43</v>
      </c>
      <c r="J204" s="217">
        <f t="shared" si="898"/>
        <v>3570041.71</v>
      </c>
      <c r="K204" s="217">
        <f t="shared" si="898"/>
        <v>0</v>
      </c>
      <c r="L204" s="217">
        <f t="shared" si="898"/>
        <v>7528963.1400000006</v>
      </c>
      <c r="M204" s="217">
        <f t="shared" si="898"/>
        <v>0</v>
      </c>
      <c r="N204" s="217">
        <f t="shared" si="898"/>
        <v>0</v>
      </c>
      <c r="O204" s="217">
        <f t="shared" si="898"/>
        <v>0</v>
      </c>
      <c r="P204" s="217">
        <f t="shared" si="898"/>
        <v>0</v>
      </c>
      <c r="Q204" s="217">
        <f t="shared" si="898"/>
        <v>0</v>
      </c>
      <c r="R204" s="217">
        <f t="shared" si="898"/>
        <v>103449</v>
      </c>
      <c r="S204" s="217">
        <f t="shared" si="898"/>
        <v>231454.05000000002</v>
      </c>
      <c r="T204" s="217">
        <f t="shared" si="898"/>
        <v>231454.05000000002</v>
      </c>
      <c r="U204" s="217">
        <f t="shared" si="898"/>
        <v>0</v>
      </c>
      <c r="V204" s="217">
        <f t="shared" si="898"/>
        <v>566357.10000000009</v>
      </c>
      <c r="W204" s="217">
        <f t="shared" si="898"/>
        <v>103449</v>
      </c>
      <c r="X204" s="217">
        <f t="shared" si="898"/>
        <v>231454.04999999967</v>
      </c>
      <c r="Y204" s="217">
        <f t="shared" si="898"/>
        <v>231454.04999999967</v>
      </c>
      <c r="Z204" s="217">
        <f t="shared" si="898"/>
        <v>0</v>
      </c>
      <c r="AA204" s="217">
        <f t="shared" si="898"/>
        <v>566357.09999999939</v>
      </c>
      <c r="AB204" s="217">
        <f t="shared" si="898"/>
        <v>288701.8</v>
      </c>
      <c r="AC204" s="217">
        <f t="shared" si="898"/>
        <v>498239.71999999974</v>
      </c>
      <c r="AD204" s="217">
        <f t="shared" si="898"/>
        <v>437820.95399999974</v>
      </c>
      <c r="AE204" s="217">
        <f t="shared" si="898"/>
        <v>0</v>
      </c>
      <c r="AF204" s="217">
        <f t="shared" si="898"/>
        <v>1224762.4739999995</v>
      </c>
      <c r="AG204" s="217">
        <f t="shared" si="898"/>
        <v>288701.8</v>
      </c>
      <c r="AH204" s="217">
        <f t="shared" si="898"/>
        <v>498239.72000000003</v>
      </c>
      <c r="AI204" s="217">
        <f t="shared" si="898"/>
        <v>437820.94999999972</v>
      </c>
      <c r="AJ204" s="217">
        <f t="shared" si="898"/>
        <v>0</v>
      </c>
      <c r="AK204" s="217">
        <f t="shared" si="898"/>
        <v>1224762.4699999997</v>
      </c>
      <c r="AL204" s="217">
        <f t="shared" si="898"/>
        <v>9466242.7399999984</v>
      </c>
      <c r="AM204" s="217">
        <f t="shared" si="898"/>
        <v>41760737.902500004</v>
      </c>
      <c r="AN204" s="217">
        <f t="shared" si="898"/>
        <v>41371858.186499998</v>
      </c>
      <c r="AO204" s="217">
        <f t="shared" si="898"/>
        <v>0</v>
      </c>
      <c r="AP204" s="217">
        <f t="shared" si="898"/>
        <v>92598838.828999996</v>
      </c>
      <c r="AQ204" s="217">
        <f t="shared" si="898"/>
        <v>9466242.7400000002</v>
      </c>
      <c r="AR204" s="217">
        <f t="shared" si="898"/>
        <v>41760737.887500003</v>
      </c>
      <c r="AS204" s="217">
        <f t="shared" si="898"/>
        <v>41371858.197500005</v>
      </c>
      <c r="AT204" s="217">
        <f t="shared" si="898"/>
        <v>0</v>
      </c>
      <c r="AU204" s="217">
        <f t="shared" si="898"/>
        <v>92598838.825000003</v>
      </c>
      <c r="AV204" s="217">
        <f t="shared" si="898"/>
        <v>9466242.7400000002</v>
      </c>
      <c r="AW204" s="217">
        <f t="shared" si="898"/>
        <v>41760737.887500003</v>
      </c>
      <c r="AX204" s="217">
        <f t="shared" si="898"/>
        <v>41371858.197500005</v>
      </c>
      <c r="AY204" s="217">
        <f t="shared" si="898"/>
        <v>0</v>
      </c>
      <c r="AZ204" s="217">
        <f t="shared" si="898"/>
        <v>92598838.825000003</v>
      </c>
      <c r="BA204" s="217">
        <f t="shared" si="898"/>
        <v>7105831.8399999999</v>
      </c>
      <c r="BB204" s="217">
        <f t="shared" si="898"/>
        <v>37401131.899999999</v>
      </c>
      <c r="BC204" s="217">
        <f t="shared" si="898"/>
        <v>40231412.710000001</v>
      </c>
      <c r="BD204" s="217">
        <f t="shared" si="898"/>
        <v>0</v>
      </c>
      <c r="BE204" s="217">
        <f t="shared" si="898"/>
        <v>84738376.450000003</v>
      </c>
      <c r="BF204" s="217">
        <f t="shared" si="898"/>
        <v>7068481.8399999999</v>
      </c>
      <c r="BG204" s="217">
        <f t="shared" si="898"/>
        <v>37401131.899999999</v>
      </c>
      <c r="BH204" s="217">
        <f t="shared" si="898"/>
        <v>40231412.710000001</v>
      </c>
      <c r="BI204" s="217">
        <f t="shared" si="898"/>
        <v>0</v>
      </c>
      <c r="BJ204" s="217">
        <f t="shared" si="898"/>
        <v>84701026.450000003</v>
      </c>
      <c r="BK204" s="217">
        <f t="shared" si="898"/>
        <v>0</v>
      </c>
      <c r="BL204" s="217">
        <v>0</v>
      </c>
      <c r="BM204" s="217">
        <v>0</v>
      </c>
      <c r="BN204" s="217">
        <f t="shared" si="898"/>
        <v>0</v>
      </c>
      <c r="BO204" s="217">
        <v>0</v>
      </c>
      <c r="BP204" s="24"/>
      <c r="BQ204" s="24"/>
      <c r="BR204" s="181"/>
    </row>
    <row r="205" spans="1:70" s="141" customFormat="1" ht="15" thickBot="1" x14ac:dyDescent="0.3">
      <c r="A205" s="184"/>
      <c r="B205" s="185" t="s">
        <v>0</v>
      </c>
      <c r="C205" s="186">
        <f>C177+C186+C195+C199+C192</f>
        <v>16230539</v>
      </c>
      <c r="D205" s="186">
        <f t="shared" ref="D205:BO205" si="899">D177+D186+D195+D199+D192</f>
        <v>38363444.997500002</v>
      </c>
      <c r="E205" s="186">
        <f t="shared" si="899"/>
        <v>38363444.997500002</v>
      </c>
      <c r="F205" s="186">
        <f t="shared" si="899"/>
        <v>0</v>
      </c>
      <c r="G205" s="186">
        <f t="shared" si="899"/>
        <v>62403234.034999989</v>
      </c>
      <c r="H205" s="186">
        <f t="shared" si="899"/>
        <v>0</v>
      </c>
      <c r="I205" s="186">
        <f t="shared" si="899"/>
        <v>5941555.3399999999</v>
      </c>
      <c r="J205" s="186">
        <f t="shared" si="899"/>
        <v>4665869.34</v>
      </c>
      <c r="K205" s="186">
        <f t="shared" si="899"/>
        <v>0</v>
      </c>
      <c r="L205" s="186">
        <f t="shared" si="899"/>
        <v>10607424.68</v>
      </c>
      <c r="M205" s="186">
        <f t="shared" si="899"/>
        <v>0</v>
      </c>
      <c r="N205" s="186">
        <f t="shared" si="899"/>
        <v>55763</v>
      </c>
      <c r="O205" s="186">
        <f t="shared" si="899"/>
        <v>0</v>
      </c>
      <c r="P205" s="186">
        <f t="shared" si="899"/>
        <v>0</v>
      </c>
      <c r="Q205" s="186">
        <f t="shared" si="899"/>
        <v>55763</v>
      </c>
      <c r="R205" s="186">
        <f t="shared" si="899"/>
        <v>692033.31999999983</v>
      </c>
      <c r="S205" s="186">
        <f t="shared" si="899"/>
        <v>283522.70500000002</v>
      </c>
      <c r="T205" s="186">
        <f t="shared" si="899"/>
        <v>283522.70500000002</v>
      </c>
      <c r="U205" s="186">
        <f t="shared" si="899"/>
        <v>0</v>
      </c>
      <c r="V205" s="186">
        <f t="shared" si="899"/>
        <v>1259078.73</v>
      </c>
      <c r="W205" s="186">
        <f t="shared" si="899"/>
        <v>692033.32</v>
      </c>
      <c r="X205" s="186">
        <f t="shared" si="899"/>
        <v>283522.70499999967</v>
      </c>
      <c r="Y205" s="186">
        <f t="shared" si="899"/>
        <v>283522.70499999967</v>
      </c>
      <c r="Z205" s="186">
        <f t="shared" si="899"/>
        <v>0</v>
      </c>
      <c r="AA205" s="186">
        <f t="shared" si="899"/>
        <v>1259078.7299999993</v>
      </c>
      <c r="AB205" s="186">
        <f>AB177+AB186+AB195+AB199+AB192</f>
        <v>3552273.4</v>
      </c>
      <c r="AC205" s="186">
        <f t="shared" ref="AC205:AF205" si="900">AC177+AC186+AC195+AC199+AC192</f>
        <v>3078483.78</v>
      </c>
      <c r="AD205" s="186">
        <f t="shared" si="900"/>
        <v>666411.99399999972</v>
      </c>
      <c r="AE205" s="186">
        <f t="shared" si="900"/>
        <v>0</v>
      </c>
      <c r="AF205" s="186">
        <f t="shared" si="900"/>
        <v>7297169.1739999996</v>
      </c>
      <c r="AG205" s="186">
        <f>AG177+AG186+AG195+AG199+AG192</f>
        <v>3552273.4000000004</v>
      </c>
      <c r="AH205" s="186">
        <f>AH177+AH186+AH195+AH199+AH192</f>
        <v>3078483.7800000003</v>
      </c>
      <c r="AI205" s="186">
        <f>AI177+AI186+AI195+AI199+AI192</f>
        <v>666411.98999999964</v>
      </c>
      <c r="AJ205" s="186">
        <f t="shared" si="899"/>
        <v>0</v>
      </c>
      <c r="AK205" s="186">
        <f t="shared" si="899"/>
        <v>7297169.169999999</v>
      </c>
      <c r="AL205" s="186">
        <f t="shared" si="899"/>
        <v>16230539</v>
      </c>
      <c r="AM205" s="186">
        <f t="shared" si="899"/>
        <v>44249237.337499999</v>
      </c>
      <c r="AN205" s="186">
        <f t="shared" si="899"/>
        <v>43029314.341499999</v>
      </c>
      <c r="AO205" s="186">
        <f t="shared" si="899"/>
        <v>0</v>
      </c>
      <c r="AP205" s="186">
        <f t="shared" si="899"/>
        <v>103509090.67899999</v>
      </c>
      <c r="AQ205" s="186">
        <f t="shared" si="899"/>
        <v>16230539</v>
      </c>
      <c r="AR205" s="186">
        <f t="shared" si="899"/>
        <v>44169810.667500004</v>
      </c>
      <c r="AS205" s="186">
        <f t="shared" si="899"/>
        <v>43108741.007500008</v>
      </c>
      <c r="AT205" s="186">
        <f t="shared" si="899"/>
        <v>0</v>
      </c>
      <c r="AU205" s="186">
        <f t="shared" si="899"/>
        <v>103509090.675</v>
      </c>
      <c r="AV205" s="186">
        <f t="shared" si="899"/>
        <v>16230539</v>
      </c>
      <c r="AW205" s="186">
        <f t="shared" si="899"/>
        <v>44249237.327500001</v>
      </c>
      <c r="AX205" s="186">
        <f t="shared" si="899"/>
        <v>43029314.347500011</v>
      </c>
      <c r="AY205" s="186">
        <f t="shared" si="899"/>
        <v>0</v>
      </c>
      <c r="AZ205" s="186">
        <f t="shared" si="899"/>
        <v>103509090.675</v>
      </c>
      <c r="BA205" s="186">
        <f t="shared" si="899"/>
        <v>13400159.780000001</v>
      </c>
      <c r="BB205" s="186">
        <f t="shared" si="899"/>
        <v>39787873</v>
      </c>
      <c r="BC205" s="186">
        <f t="shared" si="899"/>
        <v>41886534.939999998</v>
      </c>
      <c r="BD205" s="186">
        <f t="shared" si="899"/>
        <v>0</v>
      </c>
      <c r="BE205" s="186">
        <f t="shared" si="899"/>
        <v>95074567.719999984</v>
      </c>
      <c r="BF205" s="186">
        <f t="shared" si="899"/>
        <v>13362809.620000001</v>
      </c>
      <c r="BG205" s="186">
        <f t="shared" si="899"/>
        <v>39787856.759999998</v>
      </c>
      <c r="BH205" s="186">
        <f t="shared" si="899"/>
        <v>41886534.939999998</v>
      </c>
      <c r="BI205" s="186">
        <f t="shared" si="899"/>
        <v>0</v>
      </c>
      <c r="BJ205" s="186">
        <f t="shared" si="899"/>
        <v>95037201.319999993</v>
      </c>
      <c r="BK205" s="186">
        <f t="shared" si="899"/>
        <v>0</v>
      </c>
      <c r="BL205" s="186">
        <f t="shared" si="899"/>
        <v>0</v>
      </c>
      <c r="BM205" s="186">
        <f t="shared" si="899"/>
        <v>0</v>
      </c>
      <c r="BN205" s="186">
        <f t="shared" si="899"/>
        <v>0</v>
      </c>
      <c r="BO205" s="186">
        <f t="shared" si="899"/>
        <v>0</v>
      </c>
      <c r="BP205" s="24"/>
      <c r="BQ205" s="24"/>
    </row>
    <row r="206" spans="1:70" s="141" customFormat="1" ht="14.25" x14ac:dyDescent="0.25">
      <c r="A206" s="211"/>
      <c r="B206" s="212"/>
      <c r="C206" s="213"/>
      <c r="D206" s="213"/>
      <c r="E206" s="213"/>
      <c r="F206" s="213"/>
      <c r="G206" s="213"/>
      <c r="H206" s="213"/>
      <c r="I206" s="213"/>
      <c r="J206" s="213"/>
      <c r="K206" s="213"/>
      <c r="L206" s="213"/>
      <c r="M206" s="213"/>
      <c r="N206" s="213"/>
      <c r="O206" s="213"/>
      <c r="P206" s="213"/>
      <c r="Q206" s="213"/>
      <c r="R206" s="213"/>
      <c r="S206" s="213"/>
      <c r="T206" s="213"/>
      <c r="U206" s="213"/>
      <c r="V206" s="213"/>
      <c r="W206" s="213"/>
      <c r="X206" s="213"/>
      <c r="Y206" s="213"/>
      <c r="Z206" s="213"/>
      <c r="AA206" s="213"/>
      <c r="AB206" s="213"/>
      <c r="AC206" s="213"/>
      <c r="AD206" s="213"/>
      <c r="AE206" s="213"/>
      <c r="AF206" s="213"/>
      <c r="AG206" s="213"/>
      <c r="AH206" s="213"/>
      <c r="AI206" s="213"/>
      <c r="AJ206" s="213"/>
      <c r="AK206" s="213"/>
      <c r="AL206" s="213"/>
      <c r="AM206" s="213"/>
      <c r="AN206" s="213"/>
      <c r="AO206" s="213"/>
      <c r="AP206" s="213"/>
      <c r="AQ206" s="213"/>
      <c r="AR206" s="213"/>
      <c r="AS206" s="213"/>
      <c r="AT206" s="213"/>
      <c r="AU206" s="213"/>
      <c r="AV206" s="213"/>
      <c r="AW206" s="213"/>
      <c r="AX206" s="213"/>
      <c r="AY206" s="213"/>
      <c r="AZ206" s="213"/>
      <c r="BA206" s="213"/>
      <c r="BB206" s="213"/>
      <c r="BC206" s="213"/>
      <c r="BD206" s="213"/>
      <c r="BE206" s="213"/>
      <c r="BF206" s="213"/>
      <c r="BG206" s="213"/>
      <c r="BH206" s="213"/>
      <c r="BI206" s="213"/>
      <c r="BJ206" s="213"/>
      <c r="BK206" s="213"/>
      <c r="BL206" s="213"/>
      <c r="BM206" s="213"/>
      <c r="BN206" s="213"/>
      <c r="BO206" s="213"/>
      <c r="BP206" s="24"/>
      <c r="BQ206" s="24"/>
    </row>
    <row r="207" spans="1:70" s="132" customFormat="1" ht="14.25" x14ac:dyDescent="0.25">
      <c r="C207" s="131"/>
      <c r="D207" s="131"/>
      <c r="E207" s="131"/>
      <c r="F207" s="131"/>
      <c r="G207" s="131"/>
      <c r="H207" s="131"/>
      <c r="I207" s="131"/>
      <c r="J207" s="131"/>
      <c r="K207" s="131"/>
      <c r="L207" s="131"/>
      <c r="M207" s="131"/>
      <c r="N207" s="131"/>
      <c r="O207" s="131"/>
      <c r="P207" s="131"/>
      <c r="Q207" s="131"/>
      <c r="R207" s="131"/>
      <c r="S207" s="131"/>
      <c r="T207" s="131"/>
      <c r="U207" s="131"/>
      <c r="V207" s="131"/>
      <c r="W207" s="131"/>
      <c r="X207" s="131"/>
      <c r="Y207" s="131"/>
      <c r="Z207" s="131"/>
      <c r="AA207" s="131"/>
      <c r="AB207" s="131"/>
      <c r="AC207" s="131"/>
      <c r="AD207" s="131"/>
      <c r="AF207" s="204"/>
      <c r="AH207" s="131"/>
      <c r="AI207" s="131"/>
      <c r="AJ207" s="131"/>
      <c r="AK207" s="131"/>
      <c r="AL207" s="131"/>
      <c r="AM207" s="131"/>
      <c r="AN207" s="154"/>
      <c r="AO207" s="154"/>
      <c r="AP207" s="201"/>
      <c r="AQ207" s="154"/>
      <c r="AR207" s="187"/>
      <c r="AS207" s="154"/>
      <c r="AT207" s="154"/>
      <c r="AU207" s="155"/>
      <c r="AV207" s="154"/>
      <c r="AW207" s="154"/>
      <c r="AX207" s="154"/>
      <c r="AY207" s="154"/>
      <c r="AZ207" s="155"/>
      <c r="BA207" s="154"/>
      <c r="BB207" s="154"/>
      <c r="BC207" s="154"/>
      <c r="BD207" s="154"/>
      <c r="BE207" s="154"/>
      <c r="BF207" s="154"/>
      <c r="BG207" s="154"/>
      <c r="BH207" s="154"/>
      <c r="BI207" s="154"/>
      <c r="BJ207" s="154"/>
      <c r="BK207" s="154"/>
      <c r="BL207" s="154"/>
      <c r="BM207" s="154"/>
      <c r="BN207" s="154"/>
      <c r="BO207" s="154"/>
      <c r="BP207" s="24"/>
      <c r="BQ207" s="131"/>
    </row>
    <row r="208" spans="1:70" x14ac:dyDescent="0.25">
      <c r="AG208" s="131"/>
      <c r="AH208" s="131"/>
    </row>
  </sheetData>
  <mergeCells count="160">
    <mergeCell ref="A73:A78"/>
    <mergeCell ref="A177:A185"/>
    <mergeCell ref="A186:A191"/>
    <mergeCell ref="A192:A194"/>
    <mergeCell ref="A195:A198"/>
    <mergeCell ref="A199:A204"/>
    <mergeCell ref="A15:A23"/>
    <mergeCell ref="A24:A29"/>
    <mergeCell ref="A30:A32"/>
    <mergeCell ref="A33:A36"/>
    <mergeCell ref="A37:A42"/>
    <mergeCell ref="A51:A59"/>
    <mergeCell ref="A60:A65"/>
    <mergeCell ref="A66:A68"/>
    <mergeCell ref="A69:A72"/>
    <mergeCell ref="A94:A102"/>
    <mergeCell ref="A103:A108"/>
    <mergeCell ref="A109:A111"/>
    <mergeCell ref="A112:A115"/>
    <mergeCell ref="A116:A121"/>
    <mergeCell ref="A172:A176"/>
    <mergeCell ref="A130:A134"/>
    <mergeCell ref="A135:A143"/>
    <mergeCell ref="A144:A149"/>
    <mergeCell ref="H12:L13"/>
    <mergeCell ref="M12:Q13"/>
    <mergeCell ref="H47:Q47"/>
    <mergeCell ref="H48:L49"/>
    <mergeCell ref="M48:Q49"/>
    <mergeCell ref="H173:Q173"/>
    <mergeCell ref="H174:L175"/>
    <mergeCell ref="M174:Q175"/>
    <mergeCell ref="H11:Q11"/>
    <mergeCell ref="H90:Q90"/>
    <mergeCell ref="H91:L92"/>
    <mergeCell ref="M91:Q92"/>
    <mergeCell ref="A2:AO2"/>
    <mergeCell ref="A3:AO3"/>
    <mergeCell ref="A4:AO4"/>
    <mergeCell ref="A5:AO5"/>
    <mergeCell ref="AP2:BO2"/>
    <mergeCell ref="AP3:BO3"/>
    <mergeCell ref="AP4:BO4"/>
    <mergeCell ref="AP5:BO5"/>
    <mergeCell ref="C91:G92"/>
    <mergeCell ref="AB91:AF92"/>
    <mergeCell ref="R91:V92"/>
    <mergeCell ref="W91:AA92"/>
    <mergeCell ref="U83:X83"/>
    <mergeCell ref="U84:X84"/>
    <mergeCell ref="A46:A50"/>
    <mergeCell ref="A89:A93"/>
    <mergeCell ref="B89:B93"/>
    <mergeCell ref="C89:BO89"/>
    <mergeCell ref="R90:AA90"/>
    <mergeCell ref="AB90:AK90"/>
    <mergeCell ref="R48:V49"/>
    <mergeCell ref="W48:AA49"/>
    <mergeCell ref="C48:G49"/>
    <mergeCell ref="BN83:BP83"/>
    <mergeCell ref="AI83:AL83"/>
    <mergeCell ref="AV83:AW83"/>
    <mergeCell ref="BE84:BH84"/>
    <mergeCell ref="AI80:AL80"/>
    <mergeCell ref="AV80:AW80"/>
    <mergeCell ref="AE84:AG84"/>
    <mergeCell ref="AV84:AW84"/>
    <mergeCell ref="AQ83:AT83"/>
    <mergeCell ref="AQ84:AT84"/>
    <mergeCell ref="AZ80:BB80"/>
    <mergeCell ref="AB47:AK47"/>
    <mergeCell ref="B46:B50"/>
    <mergeCell ref="C46:BO46"/>
    <mergeCell ref="BF48:BJ49"/>
    <mergeCell ref="AL48:AP49"/>
    <mergeCell ref="AQ48:AU49"/>
    <mergeCell ref="AV48:AZ49"/>
    <mergeCell ref="BA48:BE49"/>
    <mergeCell ref="AG48:AK49"/>
    <mergeCell ref="AB48:AF49"/>
    <mergeCell ref="BK48:BO49"/>
    <mergeCell ref="B172:B176"/>
    <mergeCell ref="C172:BO172"/>
    <mergeCell ref="C174:G175"/>
    <mergeCell ref="AB174:AF175"/>
    <mergeCell ref="R174:V175"/>
    <mergeCell ref="W174:AA175"/>
    <mergeCell ref="AQ174:AU175"/>
    <mergeCell ref="AV174:AZ175"/>
    <mergeCell ref="BA174:BE175"/>
    <mergeCell ref="BF174:BJ175"/>
    <mergeCell ref="BR83:BS83"/>
    <mergeCell ref="BR84:BS84"/>
    <mergeCell ref="A1:D1"/>
    <mergeCell ref="BL1:BO1"/>
    <mergeCell ref="BN9:BO9"/>
    <mergeCell ref="A10:A14"/>
    <mergeCell ref="B10:B14"/>
    <mergeCell ref="C12:G13"/>
    <mergeCell ref="AB12:AF13"/>
    <mergeCell ref="AG12:AK13"/>
    <mergeCell ref="AL12:AP13"/>
    <mergeCell ref="AQ12:AU13"/>
    <mergeCell ref="AV12:AZ13"/>
    <mergeCell ref="BA12:BE13"/>
    <mergeCell ref="BF12:BJ13"/>
    <mergeCell ref="BK12:BO13"/>
    <mergeCell ref="R12:V13"/>
    <mergeCell ref="W12:AA13"/>
    <mergeCell ref="R11:AA11"/>
    <mergeCell ref="AB11:AK11"/>
    <mergeCell ref="BR80:BS80"/>
    <mergeCell ref="AQ80:AT80"/>
    <mergeCell ref="BN80:BP80"/>
    <mergeCell ref="R47:AA47"/>
    <mergeCell ref="BA91:BE92"/>
    <mergeCell ref="BF91:BJ92"/>
    <mergeCell ref="BK91:BO92"/>
    <mergeCell ref="BK174:BO175"/>
    <mergeCell ref="R173:AA173"/>
    <mergeCell ref="AB173:AK173"/>
    <mergeCell ref="BE83:BH83"/>
    <mergeCell ref="BE80:BH80"/>
    <mergeCell ref="BJ80:BL80"/>
    <mergeCell ref="BJ83:BL83"/>
    <mergeCell ref="BJ84:BL84"/>
    <mergeCell ref="AG91:AK92"/>
    <mergeCell ref="AL91:AP92"/>
    <mergeCell ref="U80:X80"/>
    <mergeCell ref="AQ91:AU92"/>
    <mergeCell ref="AV91:AZ92"/>
    <mergeCell ref="AG174:AK175"/>
    <mergeCell ref="AL174:AP175"/>
    <mergeCell ref="BN84:BP84"/>
    <mergeCell ref="AZ83:BB83"/>
    <mergeCell ref="AZ84:BB84"/>
    <mergeCell ref="AI84:AM84"/>
    <mergeCell ref="AE80:AG80"/>
    <mergeCell ref="AE83:AG83"/>
    <mergeCell ref="A150:A152"/>
    <mergeCell ref="A153:A156"/>
    <mergeCell ref="A157:A162"/>
    <mergeCell ref="B130:B134"/>
    <mergeCell ref="C130:BO130"/>
    <mergeCell ref="H131:Q131"/>
    <mergeCell ref="R131:AA131"/>
    <mergeCell ref="AB131:AK131"/>
    <mergeCell ref="C132:G133"/>
    <mergeCell ref="H132:L133"/>
    <mergeCell ref="M132:Q133"/>
    <mergeCell ref="R132:V133"/>
    <mergeCell ref="W132:AA133"/>
    <mergeCell ref="AB132:AF133"/>
    <mergeCell ref="AG132:AK133"/>
    <mergeCell ref="AL132:AP133"/>
    <mergeCell ref="AQ132:AU133"/>
    <mergeCell ref="AV132:AZ133"/>
    <mergeCell ref="BA132:BE133"/>
    <mergeCell ref="BF132:BJ133"/>
    <mergeCell ref="BK132:BO133"/>
  </mergeCells>
  <printOptions horizontalCentered="1"/>
  <pageMargins left="0.15748031496062992" right="0.15748031496062992" top="0.55118110236220474" bottom="0.15748031496062992" header="0" footer="0"/>
  <pageSetup scale="55" orientation="landscape" r:id="rId1"/>
  <headerFooter>
    <oddHeader>&amp;CUNIVERSIDAD POLITÉCNICA DE TULANCINGO
ENERO-MARZO 2018
PROGRAMA OPERATIVO ANUAL POR FUENTE DE FINANCIAMIENTO
EVALUACIÓN PROGRAMÁTICA PRESUPUESTAL&amp;RUCEEP-09-1</oddHeader>
  </headerFooter>
  <rowBreaks count="1" manualBreakCount="1">
    <brk id="44" max="16383" man="1"/>
  </rowBreaks>
  <colBreaks count="2" manualBreakCount="2">
    <brk id="34" max="1048575" man="1"/>
    <brk id="55" max="1048575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UCEEP-09-PRESUPUESTO</vt:lpstr>
      <vt:lpstr>UCEEP-09 METAS</vt:lpstr>
      <vt:lpstr>UCEEP-09-01</vt:lpstr>
      <vt:lpstr>'UCEEP-09-01'!Área_de_impresión</vt:lpstr>
      <vt:lpstr>'UCEEP-09-PRESUPUESTO'!Área_de_impresión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lap_par19</dc:creator>
  <cp:lastModifiedBy>Usuario de Windows</cp:lastModifiedBy>
  <cp:lastPrinted>2019-05-27T15:19:28Z</cp:lastPrinted>
  <dcterms:created xsi:type="dcterms:W3CDTF">2011-03-22T16:13:17Z</dcterms:created>
  <dcterms:modified xsi:type="dcterms:W3CDTF">2020-01-19T17:26:12Z</dcterms:modified>
</cp:coreProperties>
</file>